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50" windowWidth="18195" windowHeight="11955" activeTab="1"/>
  </bookViews>
  <sheets>
    <sheet name="krycí list" sheetId="4" r:id="rId1"/>
    <sheet name="SO100-KOMUNIKACE" sheetId="1" r:id="rId2"/>
  </sheets>
  <calcPr calcId="144525"/>
</workbook>
</file>

<file path=xl/calcChain.xml><?xml version="1.0" encoding="utf-8"?>
<calcChain xmlns="http://schemas.openxmlformats.org/spreadsheetml/2006/main">
  <c r="G18" i="1" l="1"/>
  <c r="E17" i="1"/>
  <c r="G17" i="1" s="1"/>
  <c r="E25" i="1" l="1"/>
  <c r="E27" i="1"/>
  <c r="E26" i="1"/>
  <c r="E24" i="1"/>
  <c r="E23" i="1"/>
  <c r="E22" i="1"/>
  <c r="E16" i="1"/>
  <c r="E13" i="1"/>
  <c r="E12" i="1"/>
  <c r="E15" i="1"/>
  <c r="G14" i="1"/>
  <c r="A23" i="1" l="1"/>
  <c r="G16" i="1"/>
  <c r="G23" i="1"/>
  <c r="A24" i="1"/>
  <c r="A8" i="1" l="1"/>
  <c r="A12" i="1" s="1"/>
  <c r="A13" i="1" s="1"/>
  <c r="A14" i="1" s="1"/>
  <c r="A15" i="1" s="1"/>
  <c r="A16" i="1" s="1"/>
  <c r="A25" i="1" l="1"/>
  <c r="A26" i="1" s="1"/>
  <c r="A27" i="1" s="1"/>
  <c r="G27" i="1"/>
  <c r="G26" i="1"/>
  <c r="G25" i="1"/>
  <c r="G24" i="1"/>
  <c r="G22" i="1"/>
  <c r="G15" i="1"/>
  <c r="G12" i="1"/>
  <c r="G8" i="1"/>
  <c r="G7" i="1"/>
  <c r="G28" i="1" l="1"/>
  <c r="G9" i="1"/>
  <c r="G13" i="1" l="1"/>
  <c r="G19" i="1" s="1"/>
  <c r="G30" i="1" s="1"/>
  <c r="C9" i="4" l="1"/>
  <c r="G31" i="1"/>
  <c r="D5" i="4" l="1"/>
  <c r="D9" i="4"/>
  <c r="D6" i="4" s="1"/>
</calcChain>
</file>

<file path=xl/sharedStrings.xml><?xml version="1.0" encoding="utf-8"?>
<sst xmlns="http://schemas.openxmlformats.org/spreadsheetml/2006/main" count="85" uniqueCount="71">
  <si>
    <t>Stavba :</t>
  </si>
  <si>
    <t>číslo a název SO:</t>
  </si>
  <si>
    <t>Poř.</t>
  </si>
  <si>
    <t>Kód</t>
  </si>
  <si>
    <t>Název položky</t>
  </si>
  <si>
    <t>Měrná</t>
  </si>
  <si>
    <t>Počet</t>
  </si>
  <si>
    <t>CENA</t>
  </si>
  <si>
    <t>č.pol.</t>
  </si>
  <si>
    <t>položky</t>
  </si>
  <si>
    <t>jednotka</t>
  </si>
  <si>
    <t>jednotek</t>
  </si>
  <si>
    <t>jednotková</t>
  </si>
  <si>
    <t>celkem</t>
  </si>
  <si>
    <t>2</t>
  </si>
  <si>
    <t>3</t>
  </si>
  <si>
    <t>Všeobecné konstrukce a práce</t>
  </si>
  <si>
    <t>Zemní práce</t>
  </si>
  <si>
    <t xml:space="preserve">M3        </t>
  </si>
  <si>
    <t>03100</t>
  </si>
  <si>
    <t>KPL</t>
  </si>
  <si>
    <t>ZAŘÍZENÍ STAVENIŠTĚ - ZŘÍZENÍ, PROVOZ, DEMONTÁŽ 
zařízení staveniště, oplocení, výstražné značení
1=1</t>
  </si>
  <si>
    <t xml:space="preserve">03730 </t>
  </si>
  <si>
    <t>113322</t>
  </si>
  <si>
    <t>173103</t>
  </si>
  <si>
    <t xml:space="preserve">18120 </t>
  </si>
  <si>
    <t xml:space="preserve">M2         </t>
  </si>
  <si>
    <t>Komunikace</t>
  </si>
  <si>
    <t>M3</t>
  </si>
  <si>
    <t>574A03</t>
  </si>
  <si>
    <t>574E06</t>
  </si>
  <si>
    <t xml:space="preserve">572111 </t>
  </si>
  <si>
    <t>M2</t>
  </si>
  <si>
    <t>572211</t>
  </si>
  <si>
    <t>SO 100 - Komunikace</t>
  </si>
  <si>
    <t>SO</t>
  </si>
  <si>
    <t>Název objektu</t>
  </si>
  <si>
    <t>Cena bez DPH</t>
  </si>
  <si>
    <t>Celková cena bez DPH</t>
  </si>
  <si>
    <t>SO100</t>
  </si>
  <si>
    <t>Celkem bez DPH</t>
  </si>
  <si>
    <t>Celkem s DPH 21%</t>
  </si>
  <si>
    <t>Cena s DPH 21%</t>
  </si>
  <si>
    <t>Zpracoval : Ing. Jiří Šklíba</t>
  </si>
  <si>
    <t>oceněný rozpočet stavby</t>
  </si>
  <si>
    <t>Soupis objektů stavby :</t>
  </si>
  <si>
    <t>Celková cena s DPH 21%</t>
  </si>
  <si>
    <t>Podrobné specifikace k obsahu jednotlivých položek jsou ke stažení na této adrese :</t>
  </si>
  <si>
    <t>POMOC PRÁCE ZAJIŠŤ NEBO ZŘÍZ OCHRANU INŽENÝRSKÝCH SÍTÍ 
vytyčení a ochrana stávajících inženýrských sítí
1=1</t>
  </si>
  <si>
    <t>Rekonstrukce ulice Frýdlantská - Chrastava</t>
  </si>
  <si>
    <t>56330a</t>
  </si>
  <si>
    <t>123833</t>
  </si>
  <si>
    <t>12110</t>
  </si>
  <si>
    <t>18230</t>
  </si>
  <si>
    <t xml:space="preserve">M3         </t>
  </si>
  <si>
    <t>ZEMNÍ KRAJNICE A DOSYPÁVKY SE ZHUT DO 100% PS 
dosypávky podél vozovky z výkopku nebo ze zeminy vhodné k násypu
0,1*160*2=32</t>
  </si>
  <si>
    <t>ODKOP PRO SPOD STAVBU SILNIC A ŽELEZNIC TŘ. II, ODVOZ DO 3KM
zemní práce - odkop zeminy podél komunikace
3=3</t>
  </si>
  <si>
    <t xml:space="preserve">ODSTRAN PODKL VOZOVEK A CHODNÍKŮ Z KAMENIVA NESTMEL, ODVOZ DO 2KM 
Odebrání původní konstrukce v místě vozovky.  Předpoklad průměrné tl vrstvy k debrání je 46 cm, skutečné množství se upřesní při provádění
0,46*495+0,36*56=247,86
</t>
  </si>
  <si>
    <t>SEJMUTÍ ORNICE NEBO LESNÍ PŮDY
sejmutí ornice v předpokládané tl. 50 mm
193*0,05=9,65</t>
  </si>
  <si>
    <t>ÚPRAVA PLÁNĚ SE ZHUTNĚNÍM V HORNINĚ TŘ. II 
úprava pláně včetně vyrovnání výškových rozdílů. Míra zhutnění 45 MPa. Včetně hutnících zkoušek v počtu 3.
495+56=551</t>
  </si>
  <si>
    <t>ROZPROSTŘENÍ ORNICE V ROVINĚ 
ohumusování zelených ploch v tl. 50 mm - bude použita sejmutá ornice
193*0,05=9,65</t>
  </si>
  <si>
    <t>VOZOVKOVÉ VRSTVY ZE ŠTĚRKODRTI 
konstrukční vrstva  vozovky v tl. 150 mm, ŠDa frakce 0-63
=(0,15*(495+56))=82,65</t>
  </si>
  <si>
    <t>VOZOVKOVÉ VRSTVY ZE ŠTĚRKODRTI 
srov. položka : konstrukční vrstva  vozovky, cihelný recyklát ze zdrojů investora, vč. dovozu a rozprostření
=(0,2*(495+56))=110,2</t>
  </si>
  <si>
    <t>ASFALTOVÝ BETON PRO OBRUSNÉ VRSTVY ACO 11 
obrusný kryt asfaltové vozovky v tl. 40 mm
495*0,04=19,80</t>
  </si>
  <si>
    <t>ASFALTOVÝ BETON PRO PODKLADNÍ VRSTVY ACP 16+, 16S 
podkladní  asfaltová vrstva vozovky v tl. 70 mm
495*0,07=34.65</t>
  </si>
  <si>
    <t>INFILTRAČNÍ POSTŘIK ASFALTOVÝ DO 0,5KG/M2 
infiltrační postřik mezi stávající podkladní vrstvu vozovky a vrstvu ACP 16+
495=495</t>
  </si>
  <si>
    <t>SPOJOVACÍ POSTŘIK Z ASFALTU DO 0,5KG/M2 
spojovací postřik mezi vrstvu ACP16+ a ACO 11
495=495</t>
  </si>
  <si>
    <t>18241</t>
  </si>
  <si>
    <t>ZALOŽENÍ TRÁVNÍKU RUČNÍM VÝSEVEM
založení trávníku na plochách s rozprostřenou ornicí
193=193</t>
  </si>
  <si>
    <t>Položky jsou z aktuálního třídníku OTSKP-SPK platného od III/2015</t>
  </si>
  <si>
    <t>http://tridniky.cz/PDF/OTSKP_2015_III.pdf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</si>
</sst>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Kč&quot;_-;\-* #,##0.00\ &quot;Kč&quot;_-;_-* &quot;-&quot;??\ &quot;Kč&quot;_-;_-@_-"/>
  </numFmts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24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60">
    <xf numFmtId="0" fontId="0" fillId="0" borderId="0" xfId="0"/>
    <xf numFmtId="0" fontId="0" fillId="0" borderId="0" xfId="0" applyAlignment="1">
      <alignment vertical="top"/>
    </xf>
    <xf numFmtId="49" fontId="0" fillId="0" borderId="0" xfId="0" applyNumberFormat="1" applyAlignment="1">
      <alignment horizontal="right" vertical="top"/>
    </xf>
    <xf numFmtId="0" fontId="0" fillId="0" borderId="0" xfId="0" applyFont="1" applyAlignment="1">
      <alignment vertical="top"/>
    </xf>
    <xf numFmtId="49" fontId="2" fillId="0" borderId="0" xfId="0" applyNumberFormat="1" applyFont="1" applyAlignment="1">
      <alignment vertical="top"/>
    </xf>
    <xf numFmtId="0" fontId="0" fillId="0" borderId="1" xfId="0" applyFont="1" applyBorder="1" applyAlignment="1">
      <alignment horizontal="center" vertical="top"/>
    </xf>
    <xf numFmtId="49" fontId="0" fillId="0" borderId="2" xfId="0" applyNumberFormat="1" applyFont="1" applyBorder="1" applyAlignment="1">
      <alignment horizontal="center" vertical="top"/>
    </xf>
    <xf numFmtId="0" fontId="0" fillId="0" borderId="2" xfId="0" applyFont="1" applyBorder="1" applyAlignment="1">
      <alignment horizontal="center" vertical="top"/>
    </xf>
    <xf numFmtId="0" fontId="0" fillId="0" borderId="4" xfId="0" applyFont="1" applyBorder="1" applyAlignment="1">
      <alignment horizontal="center" vertical="top"/>
    </xf>
    <xf numFmtId="49" fontId="0" fillId="0" borderId="5" xfId="0" applyNumberFormat="1" applyFont="1" applyBorder="1" applyAlignment="1">
      <alignment horizontal="center" vertical="top"/>
    </xf>
    <xf numFmtId="0" fontId="0" fillId="0" borderId="5" xfId="0" applyFont="1" applyBorder="1" applyAlignment="1">
      <alignment horizontal="center" vertical="top"/>
    </xf>
    <xf numFmtId="0" fontId="0" fillId="0" borderId="6" xfId="0" applyFont="1" applyBorder="1" applyAlignment="1">
      <alignment horizontal="center" vertical="top"/>
    </xf>
    <xf numFmtId="0" fontId="0" fillId="0" borderId="7" xfId="0" applyFont="1" applyBorder="1" applyAlignment="1">
      <alignment horizontal="center" vertical="top"/>
    </xf>
    <xf numFmtId="49" fontId="0" fillId="0" borderId="8" xfId="0" applyNumberFormat="1" applyFont="1" applyBorder="1" applyAlignment="1">
      <alignment horizontal="center" vertical="top"/>
    </xf>
    <xf numFmtId="0" fontId="0" fillId="0" borderId="8" xfId="0" applyFont="1" applyBorder="1" applyAlignment="1">
      <alignment horizontal="center" vertical="top"/>
    </xf>
    <xf numFmtId="0" fontId="0" fillId="0" borderId="9" xfId="0" applyFont="1" applyBorder="1" applyAlignment="1">
      <alignment horizontal="center" vertical="top"/>
    </xf>
    <xf numFmtId="49" fontId="0" fillId="0" borderId="2" xfId="0" applyNumberFormat="1" applyBorder="1" applyAlignment="1">
      <alignment horizontal="right" vertical="top"/>
    </xf>
    <xf numFmtId="49" fontId="2" fillId="0" borderId="2" xfId="0" applyNumberFormat="1" applyFont="1" applyBorder="1" applyAlignment="1">
      <alignment vertical="top"/>
    </xf>
    <xf numFmtId="0" fontId="0" fillId="0" borderId="2" xfId="0" applyBorder="1" applyAlignment="1">
      <alignment vertical="top"/>
    </xf>
    <xf numFmtId="4" fontId="0" fillId="0" borderId="2" xfId="0" applyNumberFormat="1" applyBorder="1" applyAlignment="1">
      <alignment vertical="top"/>
    </xf>
    <xf numFmtId="4" fontId="0" fillId="0" borderId="3" xfId="0" applyNumberFormat="1" applyBorder="1" applyAlignment="1">
      <alignment vertical="top"/>
    </xf>
    <xf numFmtId="49" fontId="0" fillId="0" borderId="5" xfId="0" applyNumberFormat="1" applyFont="1" applyBorder="1" applyAlignment="1">
      <alignment horizontal="right" vertical="top"/>
    </xf>
    <xf numFmtId="49" fontId="0" fillId="0" borderId="5" xfId="0" applyNumberFormat="1" applyFont="1" applyBorder="1" applyAlignment="1">
      <alignment vertical="top" wrapText="1"/>
    </xf>
    <xf numFmtId="49" fontId="2" fillId="0" borderId="5" xfId="0" applyNumberFormat="1" applyFont="1" applyBorder="1" applyAlignment="1">
      <alignment vertical="top"/>
    </xf>
    <xf numFmtId="49" fontId="0" fillId="0" borderId="5" xfId="0" applyNumberFormat="1" applyBorder="1" applyAlignment="1">
      <alignment vertical="top"/>
    </xf>
    <xf numFmtId="0" fontId="0" fillId="0" borderId="5" xfId="0" applyNumberFormat="1" applyFont="1" applyBorder="1" applyAlignment="1">
      <alignment vertical="top" wrapText="1"/>
    </xf>
    <xf numFmtId="49" fontId="1" fillId="0" borderId="10" xfId="0" applyNumberFormat="1" applyFont="1" applyFill="1" applyBorder="1" applyAlignment="1">
      <alignment vertical="top" wrapText="1"/>
    </xf>
    <xf numFmtId="0" fontId="0" fillId="0" borderId="10" xfId="0" applyBorder="1" applyAlignment="1">
      <alignment wrapText="1"/>
    </xf>
    <xf numFmtId="0" fontId="0" fillId="0" borderId="0" xfId="0" applyBorder="1"/>
    <xf numFmtId="0" fontId="1" fillId="0" borderId="10" xfId="0" applyFont="1" applyBorder="1"/>
    <xf numFmtId="0" fontId="0" fillId="0" borderId="14" xfId="0" applyBorder="1"/>
    <xf numFmtId="0" fontId="0" fillId="0" borderId="15" xfId="0" applyBorder="1"/>
    <xf numFmtId="0" fontId="1" fillId="0" borderId="15" xfId="0" applyFont="1" applyFill="1" applyBorder="1" applyAlignment="1">
      <alignment wrapText="1"/>
    </xf>
    <xf numFmtId="49" fontId="0" fillId="0" borderId="10" xfId="0" applyNumberFormat="1" applyBorder="1" applyAlignment="1">
      <alignment horizontal="right" vertical="top"/>
    </xf>
    <xf numFmtId="0" fontId="0" fillId="0" borderId="12" xfId="0" applyBorder="1" applyAlignment="1">
      <alignment horizontal="right" vertical="top"/>
    </xf>
    <xf numFmtId="0" fontId="0" fillId="0" borderId="10" xfId="0" applyBorder="1" applyAlignment="1">
      <alignment horizontal="right" vertical="top"/>
    </xf>
    <xf numFmtId="0" fontId="1" fillId="0" borderId="10" xfId="0" applyFont="1" applyBorder="1" applyAlignment="1">
      <alignment horizontal="right" vertical="top"/>
    </xf>
    <xf numFmtId="0" fontId="0" fillId="0" borderId="1" xfId="0" applyBorder="1" applyAlignment="1">
      <alignment horizontal="right" vertical="top"/>
    </xf>
    <xf numFmtId="0" fontId="0" fillId="0" borderId="4" xfId="0" applyBorder="1" applyAlignment="1">
      <alignment horizontal="right" vertical="top"/>
    </xf>
    <xf numFmtId="0" fontId="0" fillId="0" borderId="14" xfId="0" applyBorder="1" applyAlignment="1">
      <alignment horizontal="right" vertical="top"/>
    </xf>
    <xf numFmtId="0" fontId="0" fillId="0" borderId="15" xfId="0" applyBorder="1" applyAlignment="1">
      <alignment horizontal="right" vertical="top"/>
    </xf>
    <xf numFmtId="0" fontId="0" fillId="0" borderId="5" xfId="0" applyFont="1" applyBorder="1" applyAlignment="1">
      <alignment horizontal="right" vertical="top"/>
    </xf>
    <xf numFmtId="4" fontId="0" fillId="0" borderId="5" xfId="0" applyNumberFormat="1" applyBorder="1" applyAlignment="1">
      <alignment horizontal="right" vertical="top"/>
    </xf>
    <xf numFmtId="0" fontId="0" fillId="0" borderId="5" xfId="0" applyFont="1" applyBorder="1" applyAlignment="1">
      <alignment horizontal="right" vertical="top" wrapText="1"/>
    </xf>
    <xf numFmtId="44" fontId="1" fillId="0" borderId="0" xfId="0" applyNumberFormat="1" applyFont="1"/>
    <xf numFmtId="0" fontId="3" fillId="0" borderId="0" xfId="0" applyFont="1"/>
    <xf numFmtId="44" fontId="4" fillId="0" borderId="0" xfId="0" applyNumberFormat="1" applyFont="1"/>
    <xf numFmtId="44" fontId="0" fillId="0" borderId="6" xfId="0" applyNumberFormat="1" applyBorder="1" applyAlignment="1">
      <alignment horizontal="right" vertical="top"/>
    </xf>
    <xf numFmtId="44" fontId="2" fillId="0" borderId="6" xfId="0" applyNumberFormat="1" applyFont="1" applyBorder="1" applyAlignment="1">
      <alignment horizontal="right" vertical="top"/>
    </xf>
    <xf numFmtId="44" fontId="0" fillId="0" borderId="6" xfId="0" applyNumberFormat="1" applyBorder="1" applyAlignment="1">
      <alignment horizontal="right" vertical="top" wrapText="1"/>
    </xf>
    <xf numFmtId="44" fontId="1" fillId="0" borderId="6" xfId="0" applyNumberFormat="1" applyFont="1" applyBorder="1" applyAlignment="1">
      <alignment horizontal="right" vertical="top"/>
    </xf>
    <xf numFmtId="44" fontId="0" fillId="0" borderId="13" xfId="0" applyNumberFormat="1" applyBorder="1" applyAlignment="1">
      <alignment horizontal="right" vertical="top"/>
    </xf>
    <xf numFmtId="44" fontId="1" fillId="0" borderId="11" xfId="0" applyNumberFormat="1" applyFont="1" applyBorder="1" applyAlignment="1">
      <alignment horizontal="right" vertical="top"/>
    </xf>
    <xf numFmtId="0" fontId="5" fillId="0" borderId="0" xfId="0" applyFont="1"/>
    <xf numFmtId="4" fontId="0" fillId="0" borderId="10" xfId="0" applyNumberFormat="1" applyBorder="1" applyAlignment="1">
      <alignment horizontal="right" vertical="top"/>
    </xf>
    <xf numFmtId="4" fontId="1" fillId="0" borderId="10" xfId="0" applyNumberFormat="1" applyFont="1" applyBorder="1" applyAlignment="1">
      <alignment horizontal="right" vertical="top"/>
    </xf>
    <xf numFmtId="0" fontId="6" fillId="0" borderId="0" xfId="0" applyFont="1"/>
    <xf numFmtId="44" fontId="0" fillId="0" borderId="0" xfId="0" applyNumberFormat="1"/>
    <xf numFmtId="0" fontId="7" fillId="0" borderId="0" xfId="1"/>
    <xf numFmtId="0" fontId="0" fillId="0" borderId="3" xfId="0" applyFont="1" applyBorder="1" applyAlignment="1">
      <alignment horizontal="center" vertical="top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tridniky.cz/PDF/OTSKP_2015_III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workbookViewId="0">
      <selection activeCell="A15" sqref="A15"/>
    </sheetView>
  </sheetViews>
  <sheetFormatPr defaultRowHeight="15" x14ac:dyDescent="0.25"/>
  <cols>
    <col min="2" max="2" width="28" customWidth="1"/>
    <col min="3" max="3" width="14.7109375" customWidth="1"/>
    <col min="4" max="4" width="17.140625" customWidth="1"/>
  </cols>
  <sheetData>
    <row r="1" spans="1:4" ht="31.5" x14ac:dyDescent="0.5">
      <c r="A1" s="56" t="s">
        <v>49</v>
      </c>
    </row>
    <row r="2" spans="1:4" ht="21.75" customHeight="1" x14ac:dyDescent="0.3">
      <c r="A2" s="53" t="s">
        <v>44</v>
      </c>
    </row>
    <row r="3" spans="1:4" ht="15.75" x14ac:dyDescent="0.25">
      <c r="A3" s="45" t="s">
        <v>43</v>
      </c>
    </row>
    <row r="5" spans="1:4" ht="15.75" x14ac:dyDescent="0.25">
      <c r="A5" s="45" t="s">
        <v>38</v>
      </c>
      <c r="B5" s="45"/>
      <c r="C5" s="45"/>
      <c r="D5" s="46">
        <f>SUM(C9:C9)</f>
        <v>0</v>
      </c>
    </row>
    <row r="6" spans="1:4" ht="15.75" x14ac:dyDescent="0.25">
      <c r="A6" s="45" t="s">
        <v>46</v>
      </c>
      <c r="B6" s="45"/>
      <c r="C6" s="45"/>
      <c r="D6" s="46">
        <f>SUM(D9:D9)</f>
        <v>0</v>
      </c>
    </row>
    <row r="7" spans="1:4" ht="42" customHeight="1" x14ac:dyDescent="0.25">
      <c r="A7" s="45" t="s">
        <v>45</v>
      </c>
    </row>
    <row r="8" spans="1:4" x14ac:dyDescent="0.25">
      <c r="A8" t="s">
        <v>35</v>
      </c>
      <c r="B8" t="s">
        <v>36</v>
      </c>
      <c r="C8" t="s">
        <v>37</v>
      </c>
      <c r="D8" t="s">
        <v>42</v>
      </c>
    </row>
    <row r="9" spans="1:4" x14ac:dyDescent="0.25">
      <c r="A9" t="s">
        <v>39</v>
      </c>
      <c r="B9" t="s">
        <v>27</v>
      </c>
      <c r="C9" s="44">
        <f>'SO100-KOMUNIKACE'!G30</f>
        <v>0</v>
      </c>
      <c r="D9" s="44">
        <f>C9*1.21</f>
        <v>0</v>
      </c>
    </row>
    <row r="12" spans="1:4" x14ac:dyDescent="0.25">
      <c r="A12" t="s">
        <v>69</v>
      </c>
    </row>
    <row r="13" spans="1:4" x14ac:dyDescent="0.25">
      <c r="A13" t="s">
        <v>47</v>
      </c>
    </row>
    <row r="14" spans="1:4" x14ac:dyDescent="0.25">
      <c r="A14" s="58" t="s">
        <v>70</v>
      </c>
    </row>
  </sheetData>
  <hyperlinks>
    <hyperlink ref="A14" r:id="rId1"/>
  </hyperlinks>
  <pageMargins left="0.7" right="0.7" top="0.78740157499999996" bottom="0.78740157499999996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0"/>
  <sheetViews>
    <sheetView tabSelected="1" workbookViewId="0">
      <selection activeCell="F7" sqref="F7:F29"/>
    </sheetView>
  </sheetViews>
  <sheetFormatPr defaultRowHeight="15" x14ac:dyDescent="0.25"/>
  <cols>
    <col min="2" max="2" width="9.140625" customWidth="1"/>
    <col min="3" max="3" width="55.140625" customWidth="1"/>
    <col min="4" max="4" width="8.7109375" customWidth="1"/>
    <col min="5" max="5" width="9.5703125" bestFit="1" customWidth="1"/>
    <col min="6" max="6" width="14.85546875" customWidth="1"/>
    <col min="7" max="7" width="15.7109375" customWidth="1"/>
    <col min="11" max="11" width="14" bestFit="1" customWidth="1"/>
  </cols>
  <sheetData>
    <row r="1" spans="1:11" x14ac:dyDescent="0.25">
      <c r="A1" s="3" t="s">
        <v>0</v>
      </c>
      <c r="B1" s="2"/>
      <c r="C1" s="4" t="s">
        <v>49</v>
      </c>
      <c r="D1" s="1"/>
      <c r="E1" s="1"/>
      <c r="F1" s="1"/>
      <c r="G1" s="1"/>
    </row>
    <row r="2" spans="1:11" ht="15.75" thickBot="1" x14ac:dyDescent="0.3">
      <c r="A2" s="3" t="s">
        <v>1</v>
      </c>
      <c r="B2" s="2"/>
      <c r="C2" s="4" t="s">
        <v>34</v>
      </c>
      <c r="D2" s="1"/>
      <c r="E2" s="1"/>
      <c r="F2" s="1"/>
      <c r="G2" s="1"/>
    </row>
    <row r="3" spans="1:11" x14ac:dyDescent="0.25">
      <c r="A3" s="5" t="s">
        <v>2</v>
      </c>
      <c r="B3" s="6" t="s">
        <v>3</v>
      </c>
      <c r="C3" s="6" t="s">
        <v>4</v>
      </c>
      <c r="D3" s="7" t="s">
        <v>5</v>
      </c>
      <c r="E3" s="7" t="s">
        <v>6</v>
      </c>
      <c r="F3" s="59" t="s">
        <v>7</v>
      </c>
      <c r="G3" s="59"/>
    </row>
    <row r="4" spans="1:11" x14ac:dyDescent="0.25">
      <c r="A4" s="8" t="s">
        <v>8</v>
      </c>
      <c r="B4" s="9" t="s">
        <v>9</v>
      </c>
      <c r="C4" s="9"/>
      <c r="D4" s="10" t="s">
        <v>10</v>
      </c>
      <c r="E4" s="10" t="s">
        <v>11</v>
      </c>
      <c r="F4" s="10" t="s">
        <v>12</v>
      </c>
      <c r="G4" s="11" t="s">
        <v>13</v>
      </c>
    </row>
    <row r="5" spans="1:11" ht="15.75" thickBot="1" x14ac:dyDescent="0.3">
      <c r="A5" s="12">
        <v>1</v>
      </c>
      <c r="B5" s="13" t="s">
        <v>14</v>
      </c>
      <c r="C5" s="13" t="s">
        <v>15</v>
      </c>
      <c r="D5" s="14">
        <v>4</v>
      </c>
      <c r="E5" s="14">
        <v>5</v>
      </c>
      <c r="F5" s="14">
        <v>6</v>
      </c>
      <c r="G5" s="15">
        <v>7</v>
      </c>
    </row>
    <row r="6" spans="1:11" x14ac:dyDescent="0.25">
      <c r="A6" s="37"/>
      <c r="B6" s="16"/>
      <c r="C6" s="17" t="s">
        <v>16</v>
      </c>
      <c r="D6" s="18"/>
      <c r="E6" s="19"/>
      <c r="F6" s="19"/>
      <c r="G6" s="20"/>
    </row>
    <row r="7" spans="1:11" ht="45" x14ac:dyDescent="0.25">
      <c r="A7" s="38">
        <v>1</v>
      </c>
      <c r="B7" s="21" t="s">
        <v>19</v>
      </c>
      <c r="C7" s="22" t="s">
        <v>21</v>
      </c>
      <c r="D7" s="41" t="s">
        <v>20</v>
      </c>
      <c r="E7" s="42">
        <v>1</v>
      </c>
      <c r="F7" s="42"/>
      <c r="G7" s="47">
        <f>E7*F7</f>
        <v>0</v>
      </c>
      <c r="K7" s="57"/>
    </row>
    <row r="8" spans="1:11" ht="60" x14ac:dyDescent="0.25">
      <c r="A8" s="38">
        <f>A7+1</f>
        <v>2</v>
      </c>
      <c r="B8" s="21" t="s">
        <v>22</v>
      </c>
      <c r="C8" s="22" t="s">
        <v>48</v>
      </c>
      <c r="D8" s="41" t="s">
        <v>20</v>
      </c>
      <c r="E8" s="42">
        <v>1</v>
      </c>
      <c r="F8" s="42"/>
      <c r="G8" s="47">
        <f>E8*F8</f>
        <v>0</v>
      </c>
    </row>
    <row r="9" spans="1:11" x14ac:dyDescent="0.25">
      <c r="A9" s="38"/>
      <c r="B9" s="21"/>
      <c r="C9" s="23" t="s">
        <v>16</v>
      </c>
      <c r="D9" s="41"/>
      <c r="E9" s="42"/>
      <c r="F9" s="42"/>
      <c r="G9" s="48">
        <f>SUM(G7:G8)</f>
        <v>0</v>
      </c>
    </row>
    <row r="10" spans="1:11" x14ac:dyDescent="0.25">
      <c r="A10" s="38"/>
      <c r="B10" s="21"/>
      <c r="C10" s="24"/>
      <c r="D10" s="41"/>
      <c r="E10" s="42"/>
      <c r="F10" s="42"/>
      <c r="G10" s="47"/>
      <c r="K10" s="57"/>
    </row>
    <row r="11" spans="1:11" x14ac:dyDescent="0.25">
      <c r="A11" s="38"/>
      <c r="B11" s="21"/>
      <c r="C11" s="23" t="s">
        <v>17</v>
      </c>
      <c r="D11" s="41"/>
      <c r="E11" s="42"/>
      <c r="F11" s="42"/>
      <c r="G11" s="47"/>
    </row>
    <row r="12" spans="1:11" ht="120" x14ac:dyDescent="0.25">
      <c r="A12" s="38">
        <f>A8+1</f>
        <v>3</v>
      </c>
      <c r="B12" s="21" t="s">
        <v>23</v>
      </c>
      <c r="C12" s="22" t="s">
        <v>57</v>
      </c>
      <c r="D12" s="43" t="s">
        <v>18</v>
      </c>
      <c r="E12" s="42">
        <f>0.46*495+0.36*56</f>
        <v>247.86</v>
      </c>
      <c r="F12" s="42"/>
      <c r="G12" s="49">
        <f t="shared" ref="G12:G27" si="0">E12*F12</f>
        <v>0</v>
      </c>
    </row>
    <row r="13" spans="1:11" ht="53.25" customHeight="1" x14ac:dyDescent="0.25">
      <c r="A13" s="38">
        <f>A12+1</f>
        <v>4</v>
      </c>
      <c r="B13" s="21" t="s">
        <v>52</v>
      </c>
      <c r="C13" s="22" t="s">
        <v>58</v>
      </c>
      <c r="D13" s="43" t="s">
        <v>18</v>
      </c>
      <c r="E13" s="42">
        <f>193*0.05</f>
        <v>9.65</v>
      </c>
      <c r="F13" s="42"/>
      <c r="G13" s="49">
        <f t="shared" si="0"/>
        <v>0</v>
      </c>
    </row>
    <row r="14" spans="1:11" ht="60" x14ac:dyDescent="0.25">
      <c r="A14" s="38">
        <f>A13+1</f>
        <v>5</v>
      </c>
      <c r="B14" s="21" t="s">
        <v>51</v>
      </c>
      <c r="C14" s="22" t="s">
        <v>56</v>
      </c>
      <c r="D14" s="43" t="s">
        <v>18</v>
      </c>
      <c r="E14" s="42">
        <v>3</v>
      </c>
      <c r="F14" s="42"/>
      <c r="G14" s="49">
        <f t="shared" si="0"/>
        <v>0</v>
      </c>
    </row>
    <row r="15" spans="1:11" ht="60" x14ac:dyDescent="0.25">
      <c r="A15" s="38">
        <f>A14+1</f>
        <v>6</v>
      </c>
      <c r="B15" s="21" t="s">
        <v>24</v>
      </c>
      <c r="C15" s="25" t="s">
        <v>55</v>
      </c>
      <c r="D15" s="43" t="s">
        <v>18</v>
      </c>
      <c r="E15" s="42">
        <f>0.1*160*2</f>
        <v>32</v>
      </c>
      <c r="F15" s="42"/>
      <c r="G15" s="47">
        <f t="shared" si="0"/>
        <v>0</v>
      </c>
    </row>
    <row r="16" spans="1:11" ht="60" x14ac:dyDescent="0.25">
      <c r="A16" s="38">
        <f t="shared" ref="A16" si="1">A15+1</f>
        <v>7</v>
      </c>
      <c r="B16" s="21" t="s">
        <v>25</v>
      </c>
      <c r="C16" s="22" t="s">
        <v>59</v>
      </c>
      <c r="D16" s="43" t="s">
        <v>26</v>
      </c>
      <c r="E16" s="42">
        <f>495+56</f>
        <v>551</v>
      </c>
      <c r="F16" s="42"/>
      <c r="G16" s="47">
        <f t="shared" ref="G16:G18" si="2">E16*F16</f>
        <v>0</v>
      </c>
    </row>
    <row r="17" spans="1:7" ht="60" x14ac:dyDescent="0.25">
      <c r="A17" s="38">
        <v>8</v>
      </c>
      <c r="B17" s="21" t="s">
        <v>53</v>
      </c>
      <c r="C17" s="22" t="s">
        <v>60</v>
      </c>
      <c r="D17" s="43" t="s">
        <v>54</v>
      </c>
      <c r="E17" s="42">
        <f>193*0.05</f>
        <v>9.65</v>
      </c>
      <c r="F17" s="42"/>
      <c r="G17" s="47">
        <f t="shared" si="2"/>
        <v>0</v>
      </c>
    </row>
    <row r="18" spans="1:7" ht="45" x14ac:dyDescent="0.25">
      <c r="A18" s="38">
        <v>9</v>
      </c>
      <c r="B18" s="21" t="s">
        <v>67</v>
      </c>
      <c r="C18" s="22" t="s">
        <v>68</v>
      </c>
      <c r="D18" s="43" t="s">
        <v>26</v>
      </c>
      <c r="E18" s="42">
        <v>193</v>
      </c>
      <c r="F18" s="42"/>
      <c r="G18" s="47">
        <f t="shared" si="2"/>
        <v>0</v>
      </c>
    </row>
    <row r="19" spans="1:7" x14ac:dyDescent="0.25">
      <c r="A19" s="38"/>
      <c r="B19" s="21"/>
      <c r="C19" s="23" t="s">
        <v>17</v>
      </c>
      <c r="D19" s="43"/>
      <c r="E19" s="42"/>
      <c r="F19" s="42"/>
      <c r="G19" s="50">
        <f>SUM(G12:G18)</f>
        <v>0</v>
      </c>
    </row>
    <row r="20" spans="1:7" x14ac:dyDescent="0.25">
      <c r="A20" s="38"/>
      <c r="B20" s="21"/>
      <c r="C20" s="22"/>
      <c r="D20" s="43"/>
      <c r="E20" s="42"/>
      <c r="F20" s="42"/>
      <c r="G20" s="47"/>
    </row>
    <row r="21" spans="1:7" x14ac:dyDescent="0.25">
      <c r="A21" s="34"/>
      <c r="B21" s="35"/>
      <c r="C21" s="26" t="s">
        <v>27</v>
      </c>
      <c r="D21" s="43"/>
      <c r="E21" s="54"/>
      <c r="F21" s="35"/>
      <c r="G21" s="51"/>
    </row>
    <row r="22" spans="1:7" ht="45" x14ac:dyDescent="0.25">
      <c r="A22" s="34">
        <v>10</v>
      </c>
      <c r="B22" s="35">
        <v>56330</v>
      </c>
      <c r="C22" s="27" t="s">
        <v>61</v>
      </c>
      <c r="D22" s="43" t="s">
        <v>28</v>
      </c>
      <c r="E22" s="54">
        <f>(0.15*(495+56))</f>
        <v>82.649999999999991</v>
      </c>
      <c r="F22" s="35"/>
      <c r="G22" s="47">
        <f t="shared" si="0"/>
        <v>0</v>
      </c>
    </row>
    <row r="23" spans="1:7" ht="60" x14ac:dyDescent="0.25">
      <c r="A23" s="34">
        <f>A22+1</f>
        <v>11</v>
      </c>
      <c r="B23" s="35" t="s">
        <v>50</v>
      </c>
      <c r="C23" s="27" t="s">
        <v>62</v>
      </c>
      <c r="D23" s="43" t="s">
        <v>28</v>
      </c>
      <c r="E23" s="54">
        <f>(0.2*(495+56))</f>
        <v>110.2</v>
      </c>
      <c r="F23" s="35"/>
      <c r="G23" s="47">
        <f t="shared" ref="G23" si="3">E23*F23</f>
        <v>0</v>
      </c>
    </row>
    <row r="24" spans="1:7" ht="45" x14ac:dyDescent="0.25">
      <c r="A24" s="34">
        <f>A23+1</f>
        <v>12</v>
      </c>
      <c r="B24" s="35" t="s">
        <v>29</v>
      </c>
      <c r="C24" s="27" t="s">
        <v>63</v>
      </c>
      <c r="D24" s="43" t="s">
        <v>28</v>
      </c>
      <c r="E24" s="54">
        <f>495*0.04</f>
        <v>19.8</v>
      </c>
      <c r="F24" s="35"/>
      <c r="G24" s="47">
        <f t="shared" si="0"/>
        <v>0</v>
      </c>
    </row>
    <row r="25" spans="1:7" ht="45" x14ac:dyDescent="0.25">
      <c r="A25" s="34">
        <f t="shared" ref="A25:A27" si="4">A24+1</f>
        <v>13</v>
      </c>
      <c r="B25" s="33" t="s">
        <v>30</v>
      </c>
      <c r="C25" s="27" t="s">
        <v>64</v>
      </c>
      <c r="D25" s="43" t="s">
        <v>28</v>
      </c>
      <c r="E25" s="54">
        <f>495*0.07</f>
        <v>34.650000000000006</v>
      </c>
      <c r="F25" s="35"/>
      <c r="G25" s="47">
        <f t="shared" si="0"/>
        <v>0</v>
      </c>
    </row>
    <row r="26" spans="1:7" ht="60" x14ac:dyDescent="0.25">
      <c r="A26" s="34">
        <f t="shared" si="4"/>
        <v>14</v>
      </c>
      <c r="B26" s="33" t="s">
        <v>31</v>
      </c>
      <c r="C26" s="27" t="s">
        <v>65</v>
      </c>
      <c r="D26" s="43" t="s">
        <v>32</v>
      </c>
      <c r="E26" s="54">
        <f>495</f>
        <v>495</v>
      </c>
      <c r="F26" s="35"/>
      <c r="G26" s="47">
        <f t="shared" si="0"/>
        <v>0</v>
      </c>
    </row>
    <row r="27" spans="1:7" ht="45" x14ac:dyDescent="0.25">
      <c r="A27" s="34">
        <f t="shared" si="4"/>
        <v>15</v>
      </c>
      <c r="B27" s="33" t="s">
        <v>33</v>
      </c>
      <c r="C27" s="27" t="s">
        <v>66</v>
      </c>
      <c r="D27" s="43" t="s">
        <v>32</v>
      </c>
      <c r="E27" s="54">
        <f>495</f>
        <v>495</v>
      </c>
      <c r="F27" s="35"/>
      <c r="G27" s="47">
        <f t="shared" si="0"/>
        <v>0</v>
      </c>
    </row>
    <row r="28" spans="1:7" x14ac:dyDescent="0.25">
      <c r="A28" s="34"/>
      <c r="B28" s="33"/>
      <c r="C28" s="26" t="s">
        <v>27</v>
      </c>
      <c r="D28" s="36"/>
      <c r="E28" s="55"/>
      <c r="F28" s="36"/>
      <c r="G28" s="50">
        <f>SUM(G22:G27)</f>
        <v>0</v>
      </c>
    </row>
    <row r="29" spans="1:7" ht="15.75" thickBot="1" x14ac:dyDescent="0.3">
      <c r="A29" s="34"/>
      <c r="B29" s="33"/>
      <c r="C29" s="29"/>
      <c r="D29" s="36"/>
      <c r="E29" s="55"/>
      <c r="F29" s="36"/>
      <c r="G29" s="50"/>
    </row>
    <row r="30" spans="1:7" ht="24" customHeight="1" thickBot="1" x14ac:dyDescent="0.3">
      <c r="A30" s="39"/>
      <c r="B30" s="40"/>
      <c r="C30" s="32" t="s">
        <v>40</v>
      </c>
      <c r="D30" s="40"/>
      <c r="E30" s="40"/>
      <c r="F30" s="40"/>
      <c r="G30" s="52">
        <f>G28+G19+G9</f>
        <v>0</v>
      </c>
    </row>
    <row r="31" spans="1:7" ht="21.75" customHeight="1" thickBot="1" x14ac:dyDescent="0.3">
      <c r="A31" s="30"/>
      <c r="B31" s="31"/>
      <c r="C31" s="32" t="s">
        <v>41</v>
      </c>
      <c r="D31" s="31"/>
      <c r="E31" s="31"/>
      <c r="F31" s="31"/>
      <c r="G31" s="52">
        <f>G30*1.21</f>
        <v>0</v>
      </c>
    </row>
    <row r="45" spans="8:8" x14ac:dyDescent="0.25">
      <c r="H45" s="28"/>
    </row>
    <row r="46" spans="8:8" x14ac:dyDescent="0.25">
      <c r="H46" s="28"/>
    </row>
    <row r="47" spans="8:8" x14ac:dyDescent="0.25">
      <c r="H47" s="28"/>
    </row>
    <row r="48" spans="8:8" x14ac:dyDescent="0.25">
      <c r="H48" s="28"/>
    </row>
    <row r="49" spans="8:8" x14ac:dyDescent="0.25">
      <c r="H49" s="28"/>
    </row>
    <row r="50" spans="8:8" x14ac:dyDescent="0.25">
      <c r="H50" s="28"/>
    </row>
  </sheetData>
  <mergeCells count="1">
    <mergeCell ref="F3:G3"/>
  </mergeCells>
  <pageMargins left="0.7" right="0.7" top="0.78740157499999996" bottom="0.78740157499999996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krycí list</vt:lpstr>
      <vt:lpstr>SO100-KOMUNIKACE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carcass</dc:creator>
  <cp:lastModifiedBy>carcass</cp:lastModifiedBy>
  <cp:lastPrinted>2015-05-20T06:49:27Z</cp:lastPrinted>
  <dcterms:created xsi:type="dcterms:W3CDTF">2015-04-17T12:06:55Z</dcterms:created>
  <dcterms:modified xsi:type="dcterms:W3CDTF">2016-06-15T11:59:11Z</dcterms:modified>
</cp:coreProperties>
</file>