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55" activeTab="0"/>
  </bookViews>
  <sheets>
    <sheet name="Rekapitulace stavby" sheetId="1" r:id="rId1"/>
    <sheet name="SO 01 - Přírodní kluziště" sheetId="2" r:id="rId2"/>
    <sheet name="Pokyny pro vyplnění" sheetId="3" r:id="rId3"/>
  </sheets>
  <definedNames>
    <definedName name="_xlnm._FilterDatabase" localSheetId="1" hidden="1">'SO 01 - Přírodní kluziště'!$C$86:$K$86</definedName>
    <definedName name="_xlnm.Print_Titles" localSheetId="0">'Rekapitulace stavby'!$49:$49</definedName>
    <definedName name="_xlnm.Print_Titles" localSheetId="1">'SO 01 - Přírodní kluziště'!$86:$86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'SO 01 - Přírodní kluziště'!$C$4:$J$36,'SO 01 - Přírodní kluziště'!$C$42:$J$68,'SO 01 - Přírodní kluziště'!$C$74:$K$180</definedName>
  </definedNames>
  <calcPr fullCalcOnLoad="1"/>
</workbook>
</file>

<file path=xl/sharedStrings.xml><?xml version="1.0" encoding="utf-8"?>
<sst xmlns="http://schemas.openxmlformats.org/spreadsheetml/2006/main" count="1755" uniqueCount="504">
  <si>
    <t>Export VZ</t>
  </si>
  <si>
    <t>List obsahuje:</t>
  </si>
  <si>
    <t>3.0</t>
  </si>
  <si>
    <t>ZAMOK</t>
  </si>
  <si>
    <t>False</t>
  </si>
  <si>
    <t>{268f707e-ff34-4ec1-8e21-bc03b73fc3e8}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</si>
  <si>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</si>
  <si>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</si>
  <si>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</si>
  <si>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</si>
  <si>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</si>
  <si>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</si>
  <si>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</si>
  <si>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</si>
  <si>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17-07_Kluziste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</si>
  <si>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</si>
  <si>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</si>
  <si>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Přírodní kluziště Chrastava</t>
  </si>
  <si>
    <t>0,1</t>
  </si>
  <si>
    <t>KSO:</t>
  </si>
  <si>
    <t>823 38 91</t>
  </si>
  <si>
    <t>CC-CZ:</t>
  </si>
  <si>
    <t>24116</t>
  </si>
  <si>
    <t>1</t>
  </si>
  <si>
    <t>Místo:</t>
  </si>
  <si>
    <t>ppč 308/1, 310/4, 1551, k.ú. Chrastava</t>
  </si>
  <si>
    <t>Datum:</t>
  </si>
  <si>
    <t>26.7.2017</t>
  </si>
  <si>
    <t>10</t>
  </si>
  <si>
    <t>100</t>
  </si>
  <si>
    <t>Zadavatel:</t>
  </si>
  <si>
    <t>IČ:</t>
  </si>
  <si>
    <t/>
  </si>
  <si>
    <t>Město Chrastava, nám. 1.máje 1, 463 31 Chrastava</t>
  </si>
  <si>
    <t>DIČ:</t>
  </si>
  <si>
    <t>Uchazeč:</t>
  </si>
  <si>
    <t>Vyplň údaj</t>
  </si>
  <si>
    <t>Projektant:</t>
  </si>
  <si>
    <t>V a M spol. s r.o., Matoušova 21, 460 02 Liberec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</si>
  <si>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</si>
  <si>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</si>
  <si>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</si>
  <si>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</si>
  <si>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</si>
  <si>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</si>
  <si>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</si>
  <si>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</si>
  <si>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</si>
  <si>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</si>
  <si>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</si>
  <si>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</si>
  <si>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</si>
  <si>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</si>
  <si>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</si>
  <si>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</si>
  <si>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</si>
  <si>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</si>
  <si>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</si>
  <si>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</si>
  <si>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</si>
  <si>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</si>
  <si>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</si>
  <si>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</si>
  <si>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</si>
  <si>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</si>
  <si>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</si>
  <si>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</si>
  <si>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</si>
  <si>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</si>
  <si>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</si>
  <si>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</si>
  <si>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</si>
  <si>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</si>
  <si>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</si>
  <si>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</si>
  <si>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</si>
  <si>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</si>
  <si>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</si>
  <si>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</si>
  <si>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</si>
  <si>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Přírodní kluziště</t>
  </si>
  <si>
    <t>STA</t>
  </si>
  <si>
    <t>{f1fae040-076b-40dc-9c63-bb391ce683e8}</t>
  </si>
  <si>
    <t>2</t>
  </si>
  <si>
    <t>Zpět na list:</t>
  </si>
  <si>
    <t>PlZ</t>
  </si>
  <si>
    <t>668,471</t>
  </si>
  <si>
    <t>Odkop</t>
  </si>
  <si>
    <t>167,118</t>
  </si>
  <si>
    <t>KRYCÍ LIST SOUPISU</t>
  </si>
  <si>
    <t>R60</t>
  </si>
  <si>
    <t>34,231</t>
  </si>
  <si>
    <t>Zasyp</t>
  </si>
  <si>
    <t>36,37</t>
  </si>
  <si>
    <t>Pl</t>
  </si>
  <si>
    <t>620,089</t>
  </si>
  <si>
    <t>Obr</t>
  </si>
  <si>
    <t>101,381</t>
  </si>
  <si>
    <t>Objekt:</t>
  </si>
  <si>
    <t>Geo</t>
  </si>
  <si>
    <t>183,425</t>
  </si>
  <si>
    <t>SO 01 - Přírodní kluziště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</si>
  <si>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</si>
  <si>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</si>
  <si>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</si>
  <si>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</si>
  <si>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</si>
  <si>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</si>
  <si>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</si>
  <si>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</si>
  <si>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</si>
  <si>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</si>
  <si>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</si>
  <si>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</si>
  <si>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Vybavení sportoviště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</si>
  <si>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</si>
  <si>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</si>
  <si>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</si>
  <si>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</si>
  <si>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</si>
  <si>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</si>
  <si>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</si>
  <si>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</si>
  <si>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</si>
  <si>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</si>
  <si>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</si>
  <si>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</si>
  <si>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</si>
  <si>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</si>
  <si>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</si>
  <si>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</si>
  <si>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</si>
  <si>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</si>
  <si>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</si>
  <si>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</si>
  <si>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</si>
  <si>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</si>
  <si>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</si>
  <si>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</si>
  <si>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</si>
  <si>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2016 01</t>
  </si>
  <si>
    <t>4</t>
  </si>
  <si>
    <t>2065881071</t>
  </si>
  <si>
    <t>VV</t>
  </si>
  <si>
    <t>"upravovaná plocha</t>
  </si>
  <si>
    <t>27,60*16,96</t>
  </si>
  <si>
    <t>(pi*5,48*5,48/4*2+6,00*5,48)*2</t>
  </si>
  <si>
    <t>33,56*0,60*2</t>
  </si>
  <si>
    <t>Mezisoučet</t>
  </si>
  <si>
    <t>3</t>
  </si>
  <si>
    <t>-PlZ</t>
  </si>
  <si>
    <t>PlZ*0,10</t>
  </si>
  <si>
    <t>SO</t>
  </si>
  <si>
    <t>Součet</t>
  </si>
  <si>
    <t>122207111</t>
  </si>
  <si>
    <t>Odkopávky nezapažené pro pozemkové úpravy zeminy tř 3</t>
  </si>
  <si>
    <t>-808156130</t>
  </si>
  <si>
    <t>PlZ*0,25</t>
  </si>
  <si>
    <t>132201101</t>
  </si>
  <si>
    <t>Hloubení rýh š do 600 mm v hornině tř. 3 objemu do 100 m3</t>
  </si>
  <si>
    <t>1674877</t>
  </si>
  <si>
    <t>"rýha pro vsakování vody</t>
  </si>
  <si>
    <t>33,56*2*0,60*(1,20-0,35)</t>
  </si>
  <si>
    <t>162701105</t>
  </si>
  <si>
    <t>Vodorovné přemístění do 10000 m výkopku/sypaniny z horniny tř. 1 až 4</t>
  </si>
  <si>
    <t>-1449263562</t>
  </si>
  <si>
    <t>Odkop+R60</t>
  </si>
  <si>
    <t>5</t>
  </si>
  <si>
    <t>16280100-R</t>
  </si>
  <si>
    <t>Poplatek za skládku zeminy</t>
  </si>
  <si>
    <t>t</t>
  </si>
  <si>
    <t>982381720</t>
  </si>
  <si>
    <t>(Odkop+R60)*1,670</t>
  </si>
  <si>
    <t>6</t>
  </si>
  <si>
    <t>174201101</t>
  </si>
  <si>
    <t>Zásyp jam, šachet rýh nebo kolem objektů sypaninou bez zhutnění</t>
  </si>
  <si>
    <t>13891851</t>
  </si>
  <si>
    <t>R60*(1,20-0,35)*1,25</t>
  </si>
  <si>
    <t>7</t>
  </si>
  <si>
    <t>M</t>
  </si>
  <si>
    <t>58344150-R</t>
  </si>
  <si>
    <t>Dodávka - zásypový štěrk</t>
  </si>
  <si>
    <t>8</t>
  </si>
  <si>
    <t>1897689679</t>
  </si>
  <si>
    <t>Zasyp*1,400</t>
  </si>
  <si>
    <t>181301111</t>
  </si>
  <si>
    <t>Rozprostření ornice tl vrstvy do 100 mm pl přes 500 m2 v rovině nebo ve svahu do 1:5</t>
  </si>
  <si>
    <t>m2</t>
  </si>
  <si>
    <t>-1107173835</t>
  </si>
  <si>
    <t>9</t>
  </si>
  <si>
    <t>18310111-R</t>
  </si>
  <si>
    <t>Hloubení jamek pro osazení pozdra sloupků objemu do 0,125 m3</t>
  </si>
  <si>
    <t>kus</t>
  </si>
  <si>
    <t>608165357</t>
  </si>
  <si>
    <t>Zakládání</t>
  </si>
  <si>
    <t>21197112-R</t>
  </si>
  <si>
    <t>Zřízení opláštění štěrkového zásypu geotextilií</t>
  </si>
  <si>
    <t>-188527410</t>
  </si>
  <si>
    <t>33,35*(1,15*2+0,45)*2</t>
  </si>
  <si>
    <t>11</t>
  </si>
  <si>
    <t>69311040-R</t>
  </si>
  <si>
    <t>Dodávka - geotextilie 200 g/m2</t>
  </si>
  <si>
    <t>2069411775</t>
  </si>
  <si>
    <t>Geo*1,15</t>
  </si>
  <si>
    <t>Komunikace pozemní</t>
  </si>
  <si>
    <t>12</t>
  </si>
  <si>
    <t>56112110-R</t>
  </si>
  <si>
    <t xml:space="preserve">Zhutnění pláně nad Edef,2=30 MPa před provedením skladby </t>
  </si>
  <si>
    <t>-1573503525</t>
  </si>
  <si>
    <t>13</t>
  </si>
  <si>
    <t>56485111-R</t>
  </si>
  <si>
    <t>Podklad ze štěrkodrtě ŠD tř.A tl.150 mm</t>
  </si>
  <si>
    <t>-651611750</t>
  </si>
  <si>
    <t>14</t>
  </si>
  <si>
    <t>56485112-R</t>
  </si>
  <si>
    <t>Podklad ze štěrkodrtě min ŠD tř.B tl.150 mm</t>
  </si>
  <si>
    <t>1255203</t>
  </si>
  <si>
    <t>565135121</t>
  </si>
  <si>
    <t>Asfaltový beton vrstva podkladní ACP 16 (obalované kamenivo OKS) tl 50 mm š přes 3 m</t>
  </si>
  <si>
    <t>842323671</t>
  </si>
  <si>
    <t>38,40*16,80</t>
  </si>
  <si>
    <t>-5,40*5,40*4</t>
  </si>
  <si>
    <t>pi*5,40*5,40/4*4</t>
  </si>
  <si>
    <t>16</t>
  </si>
  <si>
    <t>573211111</t>
  </si>
  <si>
    <t>Postřik živičný spojovací z asfaltu v množství do 0,70 kg/m2</t>
  </si>
  <si>
    <t>174597091</t>
  </si>
  <si>
    <t>17</t>
  </si>
  <si>
    <t>577134141</t>
  </si>
  <si>
    <t>Asfaltový beton vrstva obrusná ACO 11 (ABS) tř. I tl 40 mm š přes 3 m z modifikovaného asfaltu</t>
  </si>
  <si>
    <t>-1978741420</t>
  </si>
  <si>
    <t>18</t>
  </si>
  <si>
    <t>57929111-R</t>
  </si>
  <si>
    <t>Vodorovné značení (lajnování) víceúčelového hřiště, vč. zaměření a vytýčení</t>
  </si>
  <si>
    <t>m</t>
  </si>
  <si>
    <t>284271250</t>
  </si>
  <si>
    <t>"tenis</t>
  </si>
  <si>
    <t>(6,00+8,23+11,90*4+11,00)*2</t>
  </si>
  <si>
    <t>"fotbal</t>
  </si>
  <si>
    <t>(14,85*2+11,00+5,00*2+15,75+3,00)*2+pi*4,00</t>
  </si>
  <si>
    <t>Ostatní konstrukce a práce, bourání</t>
  </si>
  <si>
    <t>19</t>
  </si>
  <si>
    <t>91451111-R</t>
  </si>
  <si>
    <t>Osazení pouzdra do betonové patky - pro osazení sloupku</t>
  </si>
  <si>
    <t>588147584</t>
  </si>
  <si>
    <t>20</t>
  </si>
  <si>
    <t>54879000-R</t>
  </si>
  <si>
    <t>Dodávka - ocelové pouzdro pro sloupek, vč. krycího víčka</t>
  </si>
  <si>
    <t>1902439861</t>
  </si>
  <si>
    <t>916231213</t>
  </si>
  <si>
    <t>Osazení chodníkového obrubníku betonového stojatého s boční opěrou do lože z betonu prostého</t>
  </si>
  <si>
    <t>-2113807477</t>
  </si>
  <si>
    <t>(27,60+6,00+2*pi*5,44/4*2)*2</t>
  </si>
  <si>
    <t>22</t>
  </si>
  <si>
    <t>59217400-R</t>
  </si>
  <si>
    <t>Dodávka - obrubník betonový chodníkový 100x8x25 cm</t>
  </si>
  <si>
    <t>-947069959</t>
  </si>
  <si>
    <t>Obr*1,05</t>
  </si>
  <si>
    <t>23</t>
  </si>
  <si>
    <t>9700000-R</t>
  </si>
  <si>
    <t>Montáž a dodávka - informační cedule s bezpečnostními podmínkami využívání hřiště (vč. betonového základu a zemních prací</t>
  </si>
  <si>
    <t>633800050</t>
  </si>
  <si>
    <t>998</t>
  </si>
  <si>
    <t>Přesun hmot</t>
  </si>
  <si>
    <t>24</t>
  </si>
  <si>
    <t>998225111</t>
  </si>
  <si>
    <t>Přesun hmot pro pozemní komunikace s krytem z kamene, monolitickým betonovým nebo živičným</t>
  </si>
  <si>
    <t>472056822</t>
  </si>
  <si>
    <t>PSV</t>
  </si>
  <si>
    <t>Práce a dodávky PSV</t>
  </si>
  <si>
    <t>767</t>
  </si>
  <si>
    <t>Vybavení sportoviště</t>
  </si>
  <si>
    <t>25</t>
  </si>
  <si>
    <t>40445100-R</t>
  </si>
  <si>
    <t>Dodávka - mobilní mantinely, vč. systémových doplňků (sloupků. dveří apod.)</t>
  </si>
  <si>
    <t>32</t>
  </si>
  <si>
    <t>655305863</t>
  </si>
  <si>
    <t>(27,60+6,00+2*pi*5,40/4*2)*2</t>
  </si>
  <si>
    <t>26</t>
  </si>
  <si>
    <t>40445101-R</t>
  </si>
  <si>
    <t>Dodávka - hokejová branka, vč. sítě a chrániče</t>
  </si>
  <si>
    <t>-570562578</t>
  </si>
  <si>
    <t>27</t>
  </si>
  <si>
    <t>40445220-R</t>
  </si>
  <si>
    <t>Dodávka - volejbalové sloupky</t>
  </si>
  <si>
    <t>pár</t>
  </si>
  <si>
    <t>1195359163</t>
  </si>
  <si>
    <t>28</t>
  </si>
  <si>
    <t>40445230-R</t>
  </si>
  <si>
    <t>Dodávka - tenisové sloupky</t>
  </si>
  <si>
    <t>810072660</t>
  </si>
  <si>
    <t>29</t>
  </si>
  <si>
    <t>40445250-R</t>
  </si>
  <si>
    <t>Dodávka - tenisová síť</t>
  </si>
  <si>
    <t>-1704355888</t>
  </si>
  <si>
    <t>30</t>
  </si>
  <si>
    <t>40445240-R</t>
  </si>
  <si>
    <t>Dodávka - volejbalová síť</t>
  </si>
  <si>
    <t>-850361959</t>
  </si>
  <si>
    <t>VRN</t>
  </si>
  <si>
    <t>Vedlejší rozpočtové náklady</t>
  </si>
  <si>
    <t>VRN1</t>
  </si>
  <si>
    <t>Průzkumné, geodetické a projektové práce</t>
  </si>
  <si>
    <t>31</t>
  </si>
  <si>
    <t>013254000</t>
  </si>
  <si>
    <t>Dokumentace skutečného provedení stavby</t>
  </si>
  <si>
    <t>Kč</t>
  </si>
  <si>
    <t>1024</t>
  </si>
  <si>
    <t>727478922</t>
  </si>
  <si>
    <t>VRN3</t>
  </si>
  <si>
    <t>Zařízení staveniště</t>
  </si>
  <si>
    <t>030001000</t>
  </si>
  <si>
    <t>-49352354</t>
  </si>
  <si>
    <t>33</t>
  </si>
  <si>
    <t>034203000</t>
  </si>
  <si>
    <t>Oplocení staveniště</t>
  </si>
  <si>
    <t>-984529353</t>
  </si>
  <si>
    <t>34</t>
  </si>
  <si>
    <t>039103000</t>
  </si>
  <si>
    <t>Rozebrání, bourání a odvoz zařízení staveniště</t>
  </si>
  <si>
    <t>1121426101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</si>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</sst>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7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90" fillId="0" borderId="26" xfId="0" applyFont="1" applyBorder="1" applyAlignment="1">
      <alignment horizontal="center" vertical="center" wrapText="1"/>
    </xf>
    <xf numFmtId="0" fontId="90" fillId="0" borderId="27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2" fillId="0" borderId="30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4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5" fillId="0" borderId="31" xfId="0" applyNumberFormat="1" applyFont="1" applyBorder="1" applyAlignment="1">
      <alignment vertical="center"/>
    </xf>
    <xf numFmtId="4" fontId="95" fillId="0" borderId="32" xfId="0" applyNumberFormat="1" applyFont="1" applyBorder="1" applyAlignment="1">
      <alignment vertical="center"/>
    </xf>
    <xf numFmtId="174" fontId="95" fillId="0" borderId="32" xfId="0" applyNumberFormat="1" applyFont="1" applyBorder="1" applyAlignment="1">
      <alignment vertical="center"/>
    </xf>
    <xf numFmtId="4" fontId="95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91" fillId="0" borderId="0" xfId="0" applyNumberFormat="1" applyFont="1" applyBorder="1" applyAlignment="1">
      <alignment vertical="center"/>
    </xf>
    <xf numFmtId="0" fontId="79" fillId="0" borderId="0" xfId="0" applyFont="1" applyBorder="1" applyAlignment="1" applyProtection="1">
      <alignment horizontal="right" vertical="center"/>
      <protection locked="0"/>
    </xf>
    <xf numFmtId="4" fontId="79" fillId="0" borderId="0" xfId="0" applyNumberFormat="1" applyFont="1" applyBorder="1" applyAlignment="1">
      <alignment vertical="center"/>
    </xf>
    <xf numFmtId="172" fontId="79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90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97" fillId="35" borderId="27" xfId="0" applyFont="1" applyFill="1" applyBorder="1" applyAlignment="1" applyProtection="1">
      <alignment horizontal="center" vertical="center" wrapText="1"/>
      <protection locked="0"/>
    </xf>
    <xf numFmtId="0" fontId="4" fillId="35" borderId="28" xfId="0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174" fontId="98" fillId="0" borderId="22" xfId="0" applyNumberFormat="1" applyFont="1" applyBorder="1" applyAlignment="1">
      <alignment/>
    </xf>
    <xf numFmtId="174" fontId="98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2" fillId="0" borderId="0" xfId="0" applyFont="1" applyAlignment="1" applyProtection="1">
      <alignment/>
      <protection locked="0"/>
    </xf>
    <xf numFmtId="4" fontId="80" fillId="0" borderId="0" xfId="0" applyNumberFormat="1" applyFont="1" applyAlignment="1">
      <alignment/>
    </xf>
    <xf numFmtId="0" fontId="82" fillId="0" borderId="30" xfId="0" applyFont="1" applyBorder="1" applyAlignment="1">
      <alignment/>
    </xf>
    <xf numFmtId="0" fontId="82" fillId="0" borderId="0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4" xfId="0" applyNumberFormat="1" applyFont="1" applyBorder="1" applyAlignment="1">
      <alignment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9" fillId="23" borderId="36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center" vertical="center"/>
    </xf>
    <xf numFmtId="174" fontId="79" fillId="0" borderId="0" xfId="0" applyNumberFormat="1" applyFont="1" applyBorder="1" applyAlignment="1">
      <alignment vertical="center"/>
    </xf>
    <xf numFmtId="174" fontId="79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3" fillId="0" borderId="13" xfId="0" applyFont="1" applyBorder="1" applyAlignment="1">
      <alignment vertical="center"/>
    </xf>
    <xf numFmtId="0" fontId="99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3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4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3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4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3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4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3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4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100" fillId="0" borderId="36" xfId="0" applyFont="1" applyBorder="1" applyAlignment="1" applyProtection="1">
      <alignment horizontal="center" vertical="center"/>
      <protection/>
    </xf>
    <xf numFmtId="49" fontId="100" fillId="0" borderId="36" xfId="0" applyNumberFormat="1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center" vertical="center" wrapText="1"/>
      <protection/>
    </xf>
    <xf numFmtId="175" fontId="100" fillId="0" borderId="36" xfId="0" applyNumberFormat="1" applyFont="1" applyBorder="1" applyAlignment="1" applyProtection="1">
      <alignment vertical="center"/>
      <protection/>
    </xf>
    <xf numFmtId="4" fontId="100" fillId="23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/>
    </xf>
    <xf numFmtId="0" fontId="100" fillId="0" borderId="13" xfId="0" applyFont="1" applyBorder="1" applyAlignment="1">
      <alignment vertical="center"/>
    </xf>
    <xf numFmtId="0" fontId="100" fillId="23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79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4" fontId="79" fillId="0" borderId="32" xfId="0" applyNumberFormat="1" applyFont="1" applyBorder="1" applyAlignment="1">
      <alignment vertical="center"/>
    </xf>
    <xf numFmtId="174" fontId="79" fillId="0" borderId="3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01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92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left" vertical="center" wrapText="1"/>
    </xf>
    <xf numFmtId="4" fontId="91" fillId="0" borderId="0" xfId="0" applyNumberFormat="1" applyFont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9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0" fillId="0" borderId="0" xfId="0" applyFont="1" applyAlignment="1">
      <alignment horizontal="left" vertical="center" wrapText="1"/>
    </xf>
    <xf numFmtId="0" fontId="63" fillId="33" borderId="0" xfId="36" applyFill="1" applyAlignment="1">
      <alignment/>
    </xf>
    <xf numFmtId="0" fontId="102" fillId="0" borderId="0" xfId="36" applyFont="1" applyAlignment="1">
      <alignment horizontal="center" vertical="center"/>
    </xf>
    <xf numFmtId="0" fontId="103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104" fillId="33" borderId="0" xfId="36" applyFont="1" applyFill="1" applyAlignment="1">
      <alignment vertical="center"/>
    </xf>
    <xf numFmtId="0" fontId="87" fillId="33" borderId="0" xfId="0" applyFont="1" applyFill="1" applyAlignment="1" applyProtection="1">
      <alignment horizontal="left"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4" fillId="33" borderId="0" xfId="36" applyFont="1" applyFill="1" applyAlignment="1" applyProtection="1">
      <alignment vertical="center"/>
      <protection/>
    </xf>
    <xf numFmtId="0" fontId="104" fillId="33" borderId="0" xfId="36" applyFont="1" applyFill="1" applyAlignment="1">
      <alignment vertical="center"/>
    </xf>
    <xf numFmtId="0" fontId="56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1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56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2" xfId="47" applyFont="1" applyBorder="1" applyAlignment="1">
      <alignment horizontal="left" vertical="center"/>
      <protection locked="0"/>
    </xf>
    <xf numFmtId="0" fontId="11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56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56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1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1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C795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796F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C7959.tmp" descr="C:\KrosData\System\Temp\radC795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796F7.tmp" descr="C:\KrosData\System\Temp\rad796F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74" t="s">
        <v>0</v>
      </c>
      <c r="B1" s="275"/>
      <c r="C1" s="275"/>
      <c r="D1" s="276" t="s">
        <v>1</v>
      </c>
      <c r="E1" s="275"/>
      <c r="F1" s="275"/>
      <c r="G1" s="275"/>
      <c r="H1" s="275"/>
      <c r="I1" s="275"/>
      <c r="J1" s="275"/>
      <c r="K1" s="277" t="s">
        <v>321</v>
      </c>
      <c r="L1" s="277"/>
      <c r="M1" s="277"/>
      <c r="N1" s="277"/>
      <c r="O1" s="277"/>
      <c r="P1" s="277"/>
      <c r="Q1" s="277"/>
      <c r="R1" s="277"/>
      <c r="S1" s="277"/>
      <c r="T1" s="275"/>
      <c r="U1" s="275"/>
      <c r="V1" s="275"/>
      <c r="W1" s="277" t="s">
        <v>322</v>
      </c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69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33" t="s">
        <v>14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"/>
      <c r="AQ5" s="25"/>
      <c r="BE5" s="229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35" t="s">
        <v>17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"/>
      <c r="AQ6" s="25"/>
      <c r="BE6" s="230"/>
      <c r="BS6" s="18" t="s">
        <v>18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22</v>
      </c>
      <c r="AO7" s="23"/>
      <c r="AP7" s="23"/>
      <c r="AQ7" s="25"/>
      <c r="BE7" s="230"/>
      <c r="BS7" s="18" t="s">
        <v>23</v>
      </c>
    </row>
    <row r="8" spans="2:71" ht="14.25" customHeight="1">
      <c r="B8" s="22"/>
      <c r="C8" s="23"/>
      <c r="D8" s="31" t="s">
        <v>24</v>
      </c>
      <c r="E8" s="23"/>
      <c r="F8" s="23"/>
      <c r="G8" s="23"/>
      <c r="H8" s="23"/>
      <c r="I8" s="23"/>
      <c r="J8" s="23"/>
      <c r="K8" s="29" t="s">
        <v>25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26</v>
      </c>
      <c r="AL8" s="23"/>
      <c r="AM8" s="23"/>
      <c r="AN8" s="32" t="s">
        <v>27</v>
      </c>
      <c r="AO8" s="23"/>
      <c r="AP8" s="23"/>
      <c r="AQ8" s="25"/>
      <c r="BE8" s="230"/>
      <c r="BS8" s="18" t="s">
        <v>28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30"/>
      <c r="BS9" s="18" t="s">
        <v>29</v>
      </c>
    </row>
    <row r="10" spans="2:71" ht="14.25" customHeight="1">
      <c r="B10" s="22"/>
      <c r="C10" s="23"/>
      <c r="D10" s="31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31</v>
      </c>
      <c r="AL10" s="23"/>
      <c r="AM10" s="23"/>
      <c r="AN10" s="29" t="s">
        <v>32</v>
      </c>
      <c r="AO10" s="23"/>
      <c r="AP10" s="23"/>
      <c r="AQ10" s="25"/>
      <c r="BE10" s="230"/>
      <c r="BS10" s="18" t="s">
        <v>18</v>
      </c>
    </row>
    <row r="11" spans="2:71" ht="18" customHeight="1">
      <c r="B11" s="22"/>
      <c r="C11" s="23"/>
      <c r="D11" s="23"/>
      <c r="E11" s="29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34</v>
      </c>
      <c r="AL11" s="23"/>
      <c r="AM11" s="23"/>
      <c r="AN11" s="29" t="s">
        <v>32</v>
      </c>
      <c r="AO11" s="23"/>
      <c r="AP11" s="23"/>
      <c r="AQ11" s="25"/>
      <c r="BE11" s="230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30"/>
      <c r="BS12" s="18" t="s">
        <v>18</v>
      </c>
    </row>
    <row r="13" spans="2:71" ht="14.25" customHeight="1">
      <c r="B13" s="22"/>
      <c r="C13" s="23"/>
      <c r="D13" s="31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31</v>
      </c>
      <c r="AL13" s="23"/>
      <c r="AM13" s="23"/>
      <c r="AN13" s="33" t="s">
        <v>36</v>
      </c>
      <c r="AO13" s="23"/>
      <c r="AP13" s="23"/>
      <c r="AQ13" s="25"/>
      <c r="BE13" s="230"/>
      <c r="BS13" s="18" t="s">
        <v>18</v>
      </c>
    </row>
    <row r="14" spans="2:71" ht="15">
      <c r="B14" s="22"/>
      <c r="C14" s="23"/>
      <c r="D14" s="23"/>
      <c r="E14" s="236" t="s">
        <v>36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31" t="s">
        <v>34</v>
      </c>
      <c r="AL14" s="23"/>
      <c r="AM14" s="23"/>
      <c r="AN14" s="33" t="s">
        <v>36</v>
      </c>
      <c r="AO14" s="23"/>
      <c r="AP14" s="23"/>
      <c r="AQ14" s="25"/>
      <c r="BE14" s="230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30"/>
      <c r="BS15" s="18" t="s">
        <v>4</v>
      </c>
    </row>
    <row r="16" spans="2:71" ht="14.25" customHeight="1">
      <c r="B16" s="22"/>
      <c r="C16" s="23"/>
      <c r="D16" s="31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31</v>
      </c>
      <c r="AL16" s="23"/>
      <c r="AM16" s="23"/>
      <c r="AN16" s="29" t="s">
        <v>32</v>
      </c>
      <c r="AO16" s="23"/>
      <c r="AP16" s="23"/>
      <c r="AQ16" s="25"/>
      <c r="BE16" s="230"/>
      <c r="BS16" s="18" t="s">
        <v>4</v>
      </c>
    </row>
    <row r="17" spans="2:71" ht="18" customHeight="1">
      <c r="B17" s="22"/>
      <c r="C17" s="23"/>
      <c r="D17" s="23"/>
      <c r="E17" s="29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34</v>
      </c>
      <c r="AL17" s="23"/>
      <c r="AM17" s="23"/>
      <c r="AN17" s="29" t="s">
        <v>32</v>
      </c>
      <c r="AO17" s="23"/>
      <c r="AP17" s="23"/>
      <c r="AQ17" s="25"/>
      <c r="BE17" s="230"/>
      <c r="BS17" s="18" t="s">
        <v>39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30"/>
      <c r="BS18" s="18" t="s">
        <v>6</v>
      </c>
    </row>
    <row r="19" spans="2:71" ht="14.25" customHeight="1">
      <c r="B19" s="22"/>
      <c r="C19" s="23"/>
      <c r="D19" s="31" t="s">
        <v>40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30"/>
      <c r="BS19" s="18" t="s">
        <v>6</v>
      </c>
    </row>
    <row r="20" spans="2:71" ht="22.5" customHeight="1">
      <c r="B20" s="22"/>
      <c r="C20" s="23"/>
      <c r="D20" s="23"/>
      <c r="E20" s="237" t="s">
        <v>32</v>
      </c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"/>
      <c r="AP20" s="23"/>
      <c r="AQ20" s="25"/>
      <c r="BE20" s="230"/>
      <c r="BS20" s="18" t="s">
        <v>4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30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30"/>
    </row>
    <row r="23" spans="2:57" s="1" customFormat="1" ht="25.5" customHeight="1">
      <c r="B23" s="35"/>
      <c r="C23" s="36"/>
      <c r="D23" s="37" t="s">
        <v>41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38">
        <f>ROUND(AG51,2)</f>
        <v>0</v>
      </c>
      <c r="AL23" s="239"/>
      <c r="AM23" s="239"/>
      <c r="AN23" s="239"/>
      <c r="AO23" s="239"/>
      <c r="AP23" s="36"/>
      <c r="AQ23" s="39"/>
      <c r="BE23" s="231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31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40" t="s">
        <v>42</v>
      </c>
      <c r="M25" s="241"/>
      <c r="N25" s="241"/>
      <c r="O25" s="241"/>
      <c r="P25" s="36"/>
      <c r="Q25" s="36"/>
      <c r="R25" s="36"/>
      <c r="S25" s="36"/>
      <c r="T25" s="36"/>
      <c r="U25" s="36"/>
      <c r="V25" s="36"/>
      <c r="W25" s="240" t="s">
        <v>43</v>
      </c>
      <c r="X25" s="241"/>
      <c r="Y25" s="241"/>
      <c r="Z25" s="241"/>
      <c r="AA25" s="241"/>
      <c r="AB25" s="241"/>
      <c r="AC25" s="241"/>
      <c r="AD25" s="241"/>
      <c r="AE25" s="241"/>
      <c r="AF25" s="36"/>
      <c r="AG25" s="36"/>
      <c r="AH25" s="36"/>
      <c r="AI25" s="36"/>
      <c r="AJ25" s="36"/>
      <c r="AK25" s="240" t="s">
        <v>44</v>
      </c>
      <c r="AL25" s="241"/>
      <c r="AM25" s="241"/>
      <c r="AN25" s="241"/>
      <c r="AO25" s="241"/>
      <c r="AP25" s="36"/>
      <c r="AQ25" s="39"/>
      <c r="BE25" s="231"/>
    </row>
    <row r="26" spans="2:57" s="2" customFormat="1" ht="14.25" customHeight="1">
      <c r="B26" s="41"/>
      <c r="C26" s="42"/>
      <c r="D26" s="43" t="s">
        <v>45</v>
      </c>
      <c r="E26" s="42"/>
      <c r="F26" s="43" t="s">
        <v>46</v>
      </c>
      <c r="G26" s="42"/>
      <c r="H26" s="42"/>
      <c r="I26" s="42"/>
      <c r="J26" s="42"/>
      <c r="K26" s="42"/>
      <c r="L26" s="242">
        <v>0.21</v>
      </c>
      <c r="M26" s="243"/>
      <c r="N26" s="243"/>
      <c r="O26" s="243"/>
      <c r="P26" s="42"/>
      <c r="Q26" s="42"/>
      <c r="R26" s="42"/>
      <c r="S26" s="42"/>
      <c r="T26" s="42"/>
      <c r="U26" s="42"/>
      <c r="V26" s="42"/>
      <c r="W26" s="244">
        <f>ROUND(AZ51,2)</f>
        <v>0</v>
      </c>
      <c r="X26" s="243"/>
      <c r="Y26" s="243"/>
      <c r="Z26" s="243"/>
      <c r="AA26" s="243"/>
      <c r="AB26" s="243"/>
      <c r="AC26" s="243"/>
      <c r="AD26" s="243"/>
      <c r="AE26" s="243"/>
      <c r="AF26" s="42"/>
      <c r="AG26" s="42"/>
      <c r="AH26" s="42"/>
      <c r="AI26" s="42"/>
      <c r="AJ26" s="42"/>
      <c r="AK26" s="244">
        <f>ROUND(AV51,2)</f>
        <v>0</v>
      </c>
      <c r="AL26" s="243"/>
      <c r="AM26" s="243"/>
      <c r="AN26" s="243"/>
      <c r="AO26" s="243"/>
      <c r="AP26" s="42"/>
      <c r="AQ26" s="44"/>
      <c r="BE26" s="232"/>
    </row>
    <row r="27" spans="2:57" s="2" customFormat="1" ht="14.25" customHeight="1">
      <c r="B27" s="41"/>
      <c r="C27" s="42"/>
      <c r="D27" s="42"/>
      <c r="E27" s="42"/>
      <c r="F27" s="43" t="s">
        <v>47</v>
      </c>
      <c r="G27" s="42"/>
      <c r="H27" s="42"/>
      <c r="I27" s="42"/>
      <c r="J27" s="42"/>
      <c r="K27" s="42"/>
      <c r="L27" s="242">
        <v>0.15</v>
      </c>
      <c r="M27" s="243"/>
      <c r="N27" s="243"/>
      <c r="O27" s="243"/>
      <c r="P27" s="42"/>
      <c r="Q27" s="42"/>
      <c r="R27" s="42"/>
      <c r="S27" s="42"/>
      <c r="T27" s="42"/>
      <c r="U27" s="42"/>
      <c r="V27" s="42"/>
      <c r="W27" s="244">
        <f>ROUND(BA51,2)</f>
        <v>0</v>
      </c>
      <c r="X27" s="243"/>
      <c r="Y27" s="243"/>
      <c r="Z27" s="243"/>
      <c r="AA27" s="243"/>
      <c r="AB27" s="243"/>
      <c r="AC27" s="243"/>
      <c r="AD27" s="243"/>
      <c r="AE27" s="243"/>
      <c r="AF27" s="42"/>
      <c r="AG27" s="42"/>
      <c r="AH27" s="42"/>
      <c r="AI27" s="42"/>
      <c r="AJ27" s="42"/>
      <c r="AK27" s="244">
        <f>ROUND(AW51,2)</f>
        <v>0</v>
      </c>
      <c r="AL27" s="243"/>
      <c r="AM27" s="243"/>
      <c r="AN27" s="243"/>
      <c r="AO27" s="243"/>
      <c r="AP27" s="42"/>
      <c r="AQ27" s="44"/>
      <c r="BE27" s="232"/>
    </row>
    <row r="28" spans="2:57" s="2" customFormat="1" ht="14.25" customHeight="1" hidden="1">
      <c r="B28" s="41"/>
      <c r="C28" s="42"/>
      <c r="D28" s="42"/>
      <c r="E28" s="42"/>
      <c r="F28" s="43" t="s">
        <v>48</v>
      </c>
      <c r="G28" s="42"/>
      <c r="H28" s="42"/>
      <c r="I28" s="42"/>
      <c r="J28" s="42"/>
      <c r="K28" s="42"/>
      <c r="L28" s="242">
        <v>0.21</v>
      </c>
      <c r="M28" s="243"/>
      <c r="N28" s="243"/>
      <c r="O28" s="243"/>
      <c r="P28" s="42"/>
      <c r="Q28" s="42"/>
      <c r="R28" s="42"/>
      <c r="S28" s="42"/>
      <c r="T28" s="42"/>
      <c r="U28" s="42"/>
      <c r="V28" s="42"/>
      <c r="W28" s="244">
        <f>ROUND(BB51,2)</f>
        <v>0</v>
      </c>
      <c r="X28" s="243"/>
      <c r="Y28" s="243"/>
      <c r="Z28" s="243"/>
      <c r="AA28" s="243"/>
      <c r="AB28" s="243"/>
      <c r="AC28" s="243"/>
      <c r="AD28" s="243"/>
      <c r="AE28" s="243"/>
      <c r="AF28" s="42"/>
      <c r="AG28" s="42"/>
      <c r="AH28" s="42"/>
      <c r="AI28" s="42"/>
      <c r="AJ28" s="42"/>
      <c r="AK28" s="244">
        <v>0</v>
      </c>
      <c r="AL28" s="243"/>
      <c r="AM28" s="243"/>
      <c r="AN28" s="243"/>
      <c r="AO28" s="243"/>
      <c r="AP28" s="42"/>
      <c r="AQ28" s="44"/>
      <c r="BE28" s="232"/>
    </row>
    <row r="29" spans="2:57" s="2" customFormat="1" ht="14.25" customHeight="1" hidden="1">
      <c r="B29" s="41"/>
      <c r="C29" s="42"/>
      <c r="D29" s="42"/>
      <c r="E29" s="42"/>
      <c r="F29" s="43" t="s">
        <v>49</v>
      </c>
      <c r="G29" s="42"/>
      <c r="H29" s="42"/>
      <c r="I29" s="42"/>
      <c r="J29" s="42"/>
      <c r="K29" s="42"/>
      <c r="L29" s="242">
        <v>0.15</v>
      </c>
      <c r="M29" s="243"/>
      <c r="N29" s="243"/>
      <c r="O29" s="243"/>
      <c r="P29" s="42"/>
      <c r="Q29" s="42"/>
      <c r="R29" s="42"/>
      <c r="S29" s="42"/>
      <c r="T29" s="42"/>
      <c r="U29" s="42"/>
      <c r="V29" s="42"/>
      <c r="W29" s="244">
        <f>ROUND(BC51,2)</f>
        <v>0</v>
      </c>
      <c r="X29" s="243"/>
      <c r="Y29" s="243"/>
      <c r="Z29" s="243"/>
      <c r="AA29" s="243"/>
      <c r="AB29" s="243"/>
      <c r="AC29" s="243"/>
      <c r="AD29" s="243"/>
      <c r="AE29" s="243"/>
      <c r="AF29" s="42"/>
      <c r="AG29" s="42"/>
      <c r="AH29" s="42"/>
      <c r="AI29" s="42"/>
      <c r="AJ29" s="42"/>
      <c r="AK29" s="244">
        <v>0</v>
      </c>
      <c r="AL29" s="243"/>
      <c r="AM29" s="243"/>
      <c r="AN29" s="243"/>
      <c r="AO29" s="243"/>
      <c r="AP29" s="42"/>
      <c r="AQ29" s="44"/>
      <c r="BE29" s="232"/>
    </row>
    <row r="30" spans="2:57" s="2" customFormat="1" ht="14.25" customHeight="1" hidden="1">
      <c r="B30" s="41"/>
      <c r="C30" s="42"/>
      <c r="D30" s="42"/>
      <c r="E30" s="42"/>
      <c r="F30" s="43" t="s">
        <v>50</v>
      </c>
      <c r="G30" s="42"/>
      <c r="H30" s="42"/>
      <c r="I30" s="42"/>
      <c r="J30" s="42"/>
      <c r="K30" s="42"/>
      <c r="L30" s="242">
        <v>0</v>
      </c>
      <c r="M30" s="243"/>
      <c r="N30" s="243"/>
      <c r="O30" s="243"/>
      <c r="P30" s="42"/>
      <c r="Q30" s="42"/>
      <c r="R30" s="42"/>
      <c r="S30" s="42"/>
      <c r="T30" s="42"/>
      <c r="U30" s="42"/>
      <c r="V30" s="42"/>
      <c r="W30" s="244">
        <f>ROUND(BD51,2)</f>
        <v>0</v>
      </c>
      <c r="X30" s="243"/>
      <c r="Y30" s="243"/>
      <c r="Z30" s="243"/>
      <c r="AA30" s="243"/>
      <c r="AB30" s="243"/>
      <c r="AC30" s="243"/>
      <c r="AD30" s="243"/>
      <c r="AE30" s="243"/>
      <c r="AF30" s="42"/>
      <c r="AG30" s="42"/>
      <c r="AH30" s="42"/>
      <c r="AI30" s="42"/>
      <c r="AJ30" s="42"/>
      <c r="AK30" s="244">
        <v>0</v>
      </c>
      <c r="AL30" s="243"/>
      <c r="AM30" s="243"/>
      <c r="AN30" s="243"/>
      <c r="AO30" s="243"/>
      <c r="AP30" s="42"/>
      <c r="AQ30" s="44"/>
      <c r="BE30" s="232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31"/>
    </row>
    <row r="32" spans="2:57" s="1" customFormat="1" ht="25.5" customHeight="1">
      <c r="B32" s="35"/>
      <c r="C32" s="45"/>
      <c r="D32" s="46" t="s">
        <v>51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52</v>
      </c>
      <c r="U32" s="47"/>
      <c r="V32" s="47"/>
      <c r="W32" s="47"/>
      <c r="X32" s="245" t="s">
        <v>53</v>
      </c>
      <c r="Y32" s="246"/>
      <c r="Z32" s="246"/>
      <c r="AA32" s="246"/>
      <c r="AB32" s="246"/>
      <c r="AC32" s="47"/>
      <c r="AD32" s="47"/>
      <c r="AE32" s="47"/>
      <c r="AF32" s="47"/>
      <c r="AG32" s="47"/>
      <c r="AH32" s="47"/>
      <c r="AI32" s="47"/>
      <c r="AJ32" s="47"/>
      <c r="AK32" s="247">
        <f>SUM(AK23:AK30)</f>
        <v>0</v>
      </c>
      <c r="AL32" s="246"/>
      <c r="AM32" s="246"/>
      <c r="AN32" s="246"/>
      <c r="AO32" s="248"/>
      <c r="AP32" s="45"/>
      <c r="AQ32" s="49"/>
      <c r="BE32" s="231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54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17-07_Kluziste</v>
      </c>
      <c r="AR41" s="56"/>
    </row>
    <row r="42" spans="2:44" s="4" customFormat="1" ht="36.75" customHeight="1">
      <c r="B42" s="58"/>
      <c r="C42" s="59" t="s">
        <v>16</v>
      </c>
      <c r="L42" s="249" t="str">
        <f>K6</f>
        <v>Přírodní kluziště Chrastava</v>
      </c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24</v>
      </c>
      <c r="L44" s="60" t="str">
        <f>IF(K8="","",K8)</f>
        <v>ppč 308/1, 310/4, 1551, k.ú. Chrastava</v>
      </c>
      <c r="AI44" s="57" t="s">
        <v>26</v>
      </c>
      <c r="AM44" s="251" t="str">
        <f>IF(AN8="","",AN8)</f>
        <v>26.7.2017</v>
      </c>
      <c r="AN44" s="231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30</v>
      </c>
      <c r="L46" s="3" t="str">
        <f>IF(E11="","",E11)</f>
        <v>Město Chrastava, nám. 1.máje 1, 463 31 Chrastava</v>
      </c>
      <c r="AI46" s="57" t="s">
        <v>37</v>
      </c>
      <c r="AM46" s="252" t="str">
        <f>IF(E17="","",E17)</f>
        <v>V a M spol. s r.o., Matoušova 21, 460 02 Liberec</v>
      </c>
      <c r="AN46" s="231"/>
      <c r="AO46" s="231"/>
      <c r="AP46" s="231"/>
      <c r="AR46" s="35"/>
      <c r="AS46" s="253" t="s">
        <v>55</v>
      </c>
      <c r="AT46" s="254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35</v>
      </c>
      <c r="L47" s="3">
        <f>IF(E14="Vyplň údaj","",E14)</f>
      </c>
      <c r="AR47" s="35"/>
      <c r="AS47" s="255"/>
      <c r="AT47" s="241"/>
      <c r="AU47" s="36"/>
      <c r="AV47" s="36"/>
      <c r="AW47" s="36"/>
      <c r="AX47" s="36"/>
      <c r="AY47" s="36"/>
      <c r="AZ47" s="36"/>
      <c r="BA47" s="36"/>
      <c r="BB47" s="36"/>
      <c r="BC47" s="36"/>
      <c r="BD47" s="64"/>
    </row>
    <row r="48" spans="2:56" s="1" customFormat="1" ht="10.5" customHeight="1">
      <c r="B48" s="35"/>
      <c r="AR48" s="35"/>
      <c r="AS48" s="255"/>
      <c r="AT48" s="241"/>
      <c r="AU48" s="36"/>
      <c r="AV48" s="36"/>
      <c r="AW48" s="36"/>
      <c r="AX48" s="36"/>
      <c r="AY48" s="36"/>
      <c r="AZ48" s="36"/>
      <c r="BA48" s="36"/>
      <c r="BB48" s="36"/>
      <c r="BC48" s="36"/>
      <c r="BD48" s="64"/>
    </row>
    <row r="49" spans="2:56" s="1" customFormat="1" ht="29.25" customHeight="1">
      <c r="B49" s="35"/>
      <c r="C49" s="256" t="s">
        <v>56</v>
      </c>
      <c r="D49" s="257"/>
      <c r="E49" s="257"/>
      <c r="F49" s="257"/>
      <c r="G49" s="257"/>
      <c r="H49" s="65"/>
      <c r="I49" s="258" t="s">
        <v>57</v>
      </c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9" t="s">
        <v>58</v>
      </c>
      <c r="AH49" s="257"/>
      <c r="AI49" s="257"/>
      <c r="AJ49" s="257"/>
      <c r="AK49" s="257"/>
      <c r="AL49" s="257"/>
      <c r="AM49" s="257"/>
      <c r="AN49" s="258" t="s">
        <v>59</v>
      </c>
      <c r="AO49" s="257"/>
      <c r="AP49" s="257"/>
      <c r="AQ49" s="66" t="s">
        <v>60</v>
      </c>
      <c r="AR49" s="35"/>
      <c r="AS49" s="67" t="s">
        <v>61</v>
      </c>
      <c r="AT49" s="68" t="s">
        <v>62</v>
      </c>
      <c r="AU49" s="68" t="s">
        <v>63</v>
      </c>
      <c r="AV49" s="68" t="s">
        <v>64</v>
      </c>
      <c r="AW49" s="68" t="s">
        <v>65</v>
      </c>
      <c r="AX49" s="68" t="s">
        <v>66</v>
      </c>
      <c r="AY49" s="68" t="s">
        <v>67</v>
      </c>
      <c r="AZ49" s="68" t="s">
        <v>68</v>
      </c>
      <c r="BA49" s="68" t="s">
        <v>69</v>
      </c>
      <c r="BB49" s="68" t="s">
        <v>70</v>
      </c>
      <c r="BC49" s="68" t="s">
        <v>71</v>
      </c>
      <c r="BD49" s="69" t="s">
        <v>72</v>
      </c>
    </row>
    <row r="50" spans="2:56" s="1" customFormat="1" ht="10.5" customHeight="1">
      <c r="B50" s="35"/>
      <c r="AR50" s="35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1" t="s">
        <v>73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63">
        <f>ROUND(AG52,2)</f>
        <v>0</v>
      </c>
      <c r="AH51" s="263"/>
      <c r="AI51" s="263"/>
      <c r="AJ51" s="263"/>
      <c r="AK51" s="263"/>
      <c r="AL51" s="263"/>
      <c r="AM51" s="263"/>
      <c r="AN51" s="264">
        <f>SUM(AG51,AT51)</f>
        <v>0</v>
      </c>
      <c r="AO51" s="264"/>
      <c r="AP51" s="264"/>
      <c r="AQ51" s="73" t="s">
        <v>32</v>
      </c>
      <c r="AR51" s="58"/>
      <c r="AS51" s="74">
        <f>ROUND(AS52,2)</f>
        <v>0</v>
      </c>
      <c r="AT51" s="75">
        <f>ROUND(SUM(AV51:AW51),2)</f>
        <v>0</v>
      </c>
      <c r="AU51" s="76">
        <f>ROUND(AU52,5)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ROUND(AZ52,2)</f>
        <v>0</v>
      </c>
      <c r="BA51" s="75">
        <f>ROUND(BA52,2)</f>
        <v>0</v>
      </c>
      <c r="BB51" s="75">
        <f>ROUND(BB52,2)</f>
        <v>0</v>
      </c>
      <c r="BC51" s="75">
        <f>ROUND(BC52,2)</f>
        <v>0</v>
      </c>
      <c r="BD51" s="77">
        <f>ROUND(BD52,2)</f>
        <v>0</v>
      </c>
      <c r="BS51" s="59" t="s">
        <v>74</v>
      </c>
      <c r="BT51" s="59" t="s">
        <v>75</v>
      </c>
      <c r="BU51" s="78" t="s">
        <v>76</v>
      </c>
      <c r="BV51" s="59" t="s">
        <v>77</v>
      </c>
      <c r="BW51" s="59" t="s">
        <v>5</v>
      </c>
      <c r="BX51" s="59" t="s">
        <v>78</v>
      </c>
      <c r="CL51" s="59" t="s">
        <v>20</v>
      </c>
    </row>
    <row r="52" spans="1:91" s="5" customFormat="1" ht="27" customHeight="1">
      <c r="A52" s="270" t="s">
        <v>323</v>
      </c>
      <c r="B52" s="79"/>
      <c r="C52" s="80"/>
      <c r="D52" s="262" t="s">
        <v>79</v>
      </c>
      <c r="E52" s="261"/>
      <c r="F52" s="261"/>
      <c r="G52" s="261"/>
      <c r="H52" s="261"/>
      <c r="I52" s="81"/>
      <c r="J52" s="262" t="s">
        <v>80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0">
        <f>'SO 01 - Přírodní kluziště'!J27</f>
        <v>0</v>
      </c>
      <c r="AH52" s="261"/>
      <c r="AI52" s="261"/>
      <c r="AJ52" s="261"/>
      <c r="AK52" s="261"/>
      <c r="AL52" s="261"/>
      <c r="AM52" s="261"/>
      <c r="AN52" s="260">
        <f>SUM(AG52,AT52)</f>
        <v>0</v>
      </c>
      <c r="AO52" s="261"/>
      <c r="AP52" s="261"/>
      <c r="AQ52" s="82" t="s">
        <v>81</v>
      </c>
      <c r="AR52" s="79"/>
      <c r="AS52" s="83">
        <v>0</v>
      </c>
      <c r="AT52" s="84">
        <f>ROUND(SUM(AV52:AW52),2)</f>
        <v>0</v>
      </c>
      <c r="AU52" s="85">
        <f>'SO 01 - Přírodní kluziště'!P87</f>
        <v>0</v>
      </c>
      <c r="AV52" s="84">
        <f>'SO 01 - Přírodní kluziště'!J30</f>
        <v>0</v>
      </c>
      <c r="AW52" s="84">
        <f>'SO 01 - Přírodní kluziště'!J31</f>
        <v>0</v>
      </c>
      <c r="AX52" s="84">
        <f>'SO 01 - Přírodní kluziště'!J32</f>
        <v>0</v>
      </c>
      <c r="AY52" s="84">
        <f>'SO 01 - Přírodní kluziště'!J33</f>
        <v>0</v>
      </c>
      <c r="AZ52" s="84">
        <f>'SO 01 - Přírodní kluziště'!F30</f>
        <v>0</v>
      </c>
      <c r="BA52" s="84">
        <f>'SO 01 - Přírodní kluziště'!F31</f>
        <v>0</v>
      </c>
      <c r="BB52" s="84">
        <f>'SO 01 - Přírodní kluziště'!F32</f>
        <v>0</v>
      </c>
      <c r="BC52" s="84">
        <f>'SO 01 - Přírodní kluziště'!F33</f>
        <v>0</v>
      </c>
      <c r="BD52" s="86">
        <f>'SO 01 - Přírodní kluziště'!F34</f>
        <v>0</v>
      </c>
      <c r="BT52" s="87" t="s">
        <v>23</v>
      </c>
      <c r="BV52" s="87" t="s">
        <v>77</v>
      </c>
      <c r="BW52" s="87" t="s">
        <v>82</v>
      </c>
      <c r="BX52" s="87" t="s">
        <v>5</v>
      </c>
      <c r="CL52" s="87" t="s">
        <v>20</v>
      </c>
      <c r="CM52" s="87" t="s">
        <v>83</v>
      </c>
    </row>
    <row r="53" spans="2:44" s="1" customFormat="1" ht="30" customHeight="1">
      <c r="B53" s="35"/>
      <c r="AR53" s="35"/>
    </row>
    <row r="54" spans="2:44" s="1" customFormat="1" ht="6.75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35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Přírodní kluziště'!C2" tooltip="SO 01 - Přírodní kluziště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324</v>
      </c>
      <c r="G1" s="278" t="s">
        <v>325</v>
      </c>
      <c r="H1" s="278"/>
      <c r="I1" s="279"/>
      <c r="J1" s="273" t="s">
        <v>326</v>
      </c>
      <c r="K1" s="271" t="s">
        <v>84</v>
      </c>
      <c r="L1" s="273" t="s">
        <v>327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75" customHeight="1"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8" t="s">
        <v>82</v>
      </c>
      <c r="AZ2" s="18" t="s">
        <v>85</v>
      </c>
      <c r="BA2" s="18" t="s">
        <v>32</v>
      </c>
      <c r="BB2" s="18" t="s">
        <v>32</v>
      </c>
      <c r="BC2" s="18" t="s">
        <v>86</v>
      </c>
      <c r="BD2" s="18" t="s">
        <v>83</v>
      </c>
    </row>
    <row r="3" spans="2:56" ht="6.75" customHeight="1">
      <c r="B3" s="19"/>
      <c r="C3" s="20"/>
      <c r="D3" s="20"/>
      <c r="E3" s="20"/>
      <c r="F3" s="20"/>
      <c r="G3" s="20"/>
      <c r="H3" s="20"/>
      <c r="I3" s="89"/>
      <c r="J3" s="20"/>
      <c r="K3" s="21"/>
      <c r="AT3" s="18" t="s">
        <v>83</v>
      </c>
      <c r="AZ3" s="18" t="s">
        <v>87</v>
      </c>
      <c r="BA3" s="18" t="s">
        <v>32</v>
      </c>
      <c r="BB3" s="18" t="s">
        <v>32</v>
      </c>
      <c r="BC3" s="18" t="s">
        <v>88</v>
      </c>
      <c r="BD3" s="18" t="s">
        <v>83</v>
      </c>
    </row>
    <row r="4" spans="2:56" ht="36.75" customHeight="1">
      <c r="B4" s="22"/>
      <c r="C4" s="23"/>
      <c r="D4" s="24" t="s">
        <v>89</v>
      </c>
      <c r="E4" s="23"/>
      <c r="F4" s="23"/>
      <c r="G4" s="23"/>
      <c r="H4" s="23"/>
      <c r="I4" s="90"/>
      <c r="J4" s="23"/>
      <c r="K4" s="25"/>
      <c r="M4" s="26" t="s">
        <v>10</v>
      </c>
      <c r="AT4" s="18" t="s">
        <v>4</v>
      </c>
      <c r="AZ4" s="18" t="s">
        <v>90</v>
      </c>
      <c r="BA4" s="18" t="s">
        <v>32</v>
      </c>
      <c r="BB4" s="18" t="s">
        <v>32</v>
      </c>
      <c r="BC4" s="18" t="s">
        <v>91</v>
      </c>
      <c r="BD4" s="18" t="s">
        <v>83</v>
      </c>
    </row>
    <row r="5" spans="2:56" ht="6.75" customHeight="1">
      <c r="B5" s="22"/>
      <c r="C5" s="23"/>
      <c r="D5" s="23"/>
      <c r="E5" s="23"/>
      <c r="F5" s="23"/>
      <c r="G5" s="23"/>
      <c r="H5" s="23"/>
      <c r="I5" s="90"/>
      <c r="J5" s="23"/>
      <c r="K5" s="25"/>
      <c r="AZ5" s="18" t="s">
        <v>92</v>
      </c>
      <c r="BA5" s="18" t="s">
        <v>32</v>
      </c>
      <c r="BB5" s="18" t="s">
        <v>32</v>
      </c>
      <c r="BC5" s="18" t="s">
        <v>93</v>
      </c>
      <c r="BD5" s="18" t="s">
        <v>83</v>
      </c>
    </row>
    <row r="6" spans="2:56" ht="15">
      <c r="B6" s="22"/>
      <c r="C6" s="23"/>
      <c r="D6" s="31" t="s">
        <v>16</v>
      </c>
      <c r="E6" s="23"/>
      <c r="F6" s="23"/>
      <c r="G6" s="23"/>
      <c r="H6" s="23"/>
      <c r="I6" s="90"/>
      <c r="J6" s="23"/>
      <c r="K6" s="25"/>
      <c r="AZ6" s="18" t="s">
        <v>94</v>
      </c>
      <c r="BA6" s="18" t="s">
        <v>32</v>
      </c>
      <c r="BB6" s="18" t="s">
        <v>32</v>
      </c>
      <c r="BC6" s="18" t="s">
        <v>95</v>
      </c>
      <c r="BD6" s="18" t="s">
        <v>83</v>
      </c>
    </row>
    <row r="7" spans="2:56" ht="22.5" customHeight="1">
      <c r="B7" s="22"/>
      <c r="C7" s="23"/>
      <c r="D7" s="23"/>
      <c r="E7" s="265" t="str">
        <f>'Rekapitulace stavby'!K6</f>
        <v>Přírodní kluziště Chrastava</v>
      </c>
      <c r="F7" s="234"/>
      <c r="G7" s="234"/>
      <c r="H7" s="234"/>
      <c r="I7" s="90"/>
      <c r="J7" s="23"/>
      <c r="K7" s="25"/>
      <c r="AZ7" s="18" t="s">
        <v>96</v>
      </c>
      <c r="BA7" s="18" t="s">
        <v>32</v>
      </c>
      <c r="BB7" s="18" t="s">
        <v>32</v>
      </c>
      <c r="BC7" s="18" t="s">
        <v>97</v>
      </c>
      <c r="BD7" s="18" t="s">
        <v>83</v>
      </c>
    </row>
    <row r="8" spans="2:56" s="1" customFormat="1" ht="15">
      <c r="B8" s="35"/>
      <c r="C8" s="36"/>
      <c r="D8" s="31" t="s">
        <v>98</v>
      </c>
      <c r="E8" s="36"/>
      <c r="F8" s="36"/>
      <c r="G8" s="36"/>
      <c r="H8" s="36"/>
      <c r="I8" s="91"/>
      <c r="J8" s="36"/>
      <c r="K8" s="39"/>
      <c r="AZ8" s="18" t="s">
        <v>99</v>
      </c>
      <c r="BA8" s="18" t="s">
        <v>32</v>
      </c>
      <c r="BB8" s="18" t="s">
        <v>32</v>
      </c>
      <c r="BC8" s="18" t="s">
        <v>100</v>
      </c>
      <c r="BD8" s="18" t="s">
        <v>83</v>
      </c>
    </row>
    <row r="9" spans="2:11" s="1" customFormat="1" ht="36.75" customHeight="1">
      <c r="B9" s="35"/>
      <c r="C9" s="36"/>
      <c r="D9" s="36"/>
      <c r="E9" s="266" t="s">
        <v>101</v>
      </c>
      <c r="F9" s="241"/>
      <c r="G9" s="241"/>
      <c r="H9" s="241"/>
      <c r="I9" s="91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1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2" t="s">
        <v>21</v>
      </c>
      <c r="J11" s="29" t="s">
        <v>32</v>
      </c>
      <c r="K11" s="39"/>
    </row>
    <row r="12" spans="2:11" s="1" customFormat="1" ht="14.2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92" t="s">
        <v>26</v>
      </c>
      <c r="J12" s="93" t="str">
        <f>'Rekapitulace stavby'!AN8</f>
        <v>26.7.2017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1"/>
      <c r="J13" s="36"/>
      <c r="K13" s="39"/>
    </row>
    <row r="14" spans="2:11" s="1" customFormat="1" ht="14.25" customHeight="1">
      <c r="B14" s="35"/>
      <c r="C14" s="36"/>
      <c r="D14" s="31" t="s">
        <v>30</v>
      </c>
      <c r="E14" s="36"/>
      <c r="F14" s="36"/>
      <c r="G14" s="36"/>
      <c r="H14" s="36"/>
      <c r="I14" s="92" t="s">
        <v>31</v>
      </c>
      <c r="J14" s="29" t="s">
        <v>32</v>
      </c>
      <c r="K14" s="39"/>
    </row>
    <row r="15" spans="2:11" s="1" customFormat="1" ht="18" customHeight="1">
      <c r="B15" s="35"/>
      <c r="C15" s="36"/>
      <c r="D15" s="36"/>
      <c r="E15" s="29" t="s">
        <v>33</v>
      </c>
      <c r="F15" s="36"/>
      <c r="G15" s="36"/>
      <c r="H15" s="36"/>
      <c r="I15" s="92" t="s">
        <v>34</v>
      </c>
      <c r="J15" s="29" t="s">
        <v>32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1"/>
      <c r="J16" s="36"/>
      <c r="K16" s="39"/>
    </row>
    <row r="17" spans="2:11" s="1" customFormat="1" ht="14.25" customHeight="1">
      <c r="B17" s="35"/>
      <c r="C17" s="36"/>
      <c r="D17" s="31" t="s">
        <v>35</v>
      </c>
      <c r="E17" s="36"/>
      <c r="F17" s="36"/>
      <c r="G17" s="36"/>
      <c r="H17" s="36"/>
      <c r="I17" s="92" t="s">
        <v>31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2" t="s">
        <v>34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1"/>
      <c r="J19" s="36"/>
      <c r="K19" s="39"/>
    </row>
    <row r="20" spans="2:11" s="1" customFormat="1" ht="14.25" customHeight="1">
      <c r="B20" s="35"/>
      <c r="C20" s="36"/>
      <c r="D20" s="31" t="s">
        <v>37</v>
      </c>
      <c r="E20" s="36"/>
      <c r="F20" s="36"/>
      <c r="G20" s="36"/>
      <c r="H20" s="36"/>
      <c r="I20" s="92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38</v>
      </c>
      <c r="F21" s="36"/>
      <c r="G21" s="36"/>
      <c r="H21" s="36"/>
      <c r="I21" s="92" t="s">
        <v>34</v>
      </c>
      <c r="J21" s="29" t="s">
        <v>32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1"/>
      <c r="J22" s="36"/>
      <c r="K22" s="39"/>
    </row>
    <row r="23" spans="2:11" s="1" customFormat="1" ht="14.25" customHeight="1">
      <c r="B23" s="35"/>
      <c r="C23" s="36"/>
      <c r="D23" s="31" t="s">
        <v>40</v>
      </c>
      <c r="E23" s="36"/>
      <c r="F23" s="36"/>
      <c r="G23" s="36"/>
      <c r="H23" s="36"/>
      <c r="I23" s="91"/>
      <c r="J23" s="36"/>
      <c r="K23" s="39"/>
    </row>
    <row r="24" spans="2:11" s="6" customFormat="1" ht="22.5" customHeight="1">
      <c r="B24" s="94"/>
      <c r="C24" s="95"/>
      <c r="D24" s="95"/>
      <c r="E24" s="237" t="s">
        <v>32</v>
      </c>
      <c r="F24" s="267"/>
      <c r="G24" s="267"/>
      <c r="H24" s="267"/>
      <c r="I24" s="96"/>
      <c r="J24" s="95"/>
      <c r="K24" s="97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1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98"/>
      <c r="J26" s="62"/>
      <c r="K26" s="99"/>
    </row>
    <row r="27" spans="2:11" s="1" customFormat="1" ht="24.75" customHeight="1">
      <c r="B27" s="35"/>
      <c r="C27" s="36"/>
      <c r="D27" s="100" t="s">
        <v>41</v>
      </c>
      <c r="E27" s="36"/>
      <c r="F27" s="36"/>
      <c r="G27" s="36"/>
      <c r="H27" s="36"/>
      <c r="I27" s="91"/>
      <c r="J27" s="101">
        <f>ROUND(J87,2)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98"/>
      <c r="J28" s="62"/>
      <c r="K28" s="99"/>
    </row>
    <row r="29" spans="2:11" s="1" customFormat="1" ht="14.25" customHeight="1">
      <c r="B29" s="35"/>
      <c r="C29" s="36"/>
      <c r="D29" s="36"/>
      <c r="E29" s="36"/>
      <c r="F29" s="40" t="s">
        <v>43</v>
      </c>
      <c r="G29" s="36"/>
      <c r="H29" s="36"/>
      <c r="I29" s="102" t="s">
        <v>42</v>
      </c>
      <c r="J29" s="40" t="s">
        <v>44</v>
      </c>
      <c r="K29" s="39"/>
    </row>
    <row r="30" spans="2:11" s="1" customFormat="1" ht="14.25" customHeight="1">
      <c r="B30" s="35"/>
      <c r="C30" s="36"/>
      <c r="D30" s="43" t="s">
        <v>45</v>
      </c>
      <c r="E30" s="43" t="s">
        <v>46</v>
      </c>
      <c r="F30" s="103">
        <f>ROUND(SUM(BE87:BE180),2)</f>
        <v>0</v>
      </c>
      <c r="G30" s="36"/>
      <c r="H30" s="36"/>
      <c r="I30" s="104">
        <v>0.21</v>
      </c>
      <c r="J30" s="103">
        <f>ROUND(ROUND((SUM(BE87:BE180)),2)*I30,2)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47</v>
      </c>
      <c r="F31" s="103">
        <f>ROUND(SUM(BF87:BF180),2)</f>
        <v>0</v>
      </c>
      <c r="G31" s="36"/>
      <c r="H31" s="36"/>
      <c r="I31" s="104">
        <v>0.15</v>
      </c>
      <c r="J31" s="103">
        <f>ROUND(ROUND((SUM(BF87:BF180)),2)*I31,2)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48</v>
      </c>
      <c r="F32" s="103">
        <f>ROUND(SUM(BG87:BG180),2)</f>
        <v>0</v>
      </c>
      <c r="G32" s="36"/>
      <c r="H32" s="36"/>
      <c r="I32" s="104">
        <v>0.21</v>
      </c>
      <c r="J32" s="103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49</v>
      </c>
      <c r="F33" s="103">
        <f>ROUND(SUM(BH87:BH180),2)</f>
        <v>0</v>
      </c>
      <c r="G33" s="36"/>
      <c r="H33" s="36"/>
      <c r="I33" s="104">
        <v>0.15</v>
      </c>
      <c r="J33" s="103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50</v>
      </c>
      <c r="F34" s="103">
        <f>ROUND(SUM(BI87:BI180),2)</f>
        <v>0</v>
      </c>
      <c r="G34" s="36"/>
      <c r="H34" s="36"/>
      <c r="I34" s="104">
        <v>0</v>
      </c>
      <c r="J34" s="103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1"/>
      <c r="J35" s="36"/>
      <c r="K35" s="39"/>
    </row>
    <row r="36" spans="2:11" s="1" customFormat="1" ht="24.75" customHeight="1">
      <c r="B36" s="35"/>
      <c r="C36" s="105"/>
      <c r="D36" s="106" t="s">
        <v>51</v>
      </c>
      <c r="E36" s="65"/>
      <c r="F36" s="65"/>
      <c r="G36" s="107" t="s">
        <v>52</v>
      </c>
      <c r="H36" s="108" t="s">
        <v>53</v>
      </c>
      <c r="I36" s="109"/>
      <c r="J36" s="110">
        <f>SUM(J27:J34)</f>
        <v>0</v>
      </c>
      <c r="K36" s="111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2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3"/>
      <c r="J41" s="54"/>
      <c r="K41" s="114"/>
    </row>
    <row r="42" spans="2:11" s="1" customFormat="1" ht="36.75" customHeight="1">
      <c r="B42" s="35"/>
      <c r="C42" s="24" t="s">
        <v>102</v>
      </c>
      <c r="D42" s="36"/>
      <c r="E42" s="36"/>
      <c r="F42" s="36"/>
      <c r="G42" s="36"/>
      <c r="H42" s="36"/>
      <c r="I42" s="91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1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1"/>
      <c r="J44" s="36"/>
      <c r="K44" s="39"/>
    </row>
    <row r="45" spans="2:11" s="1" customFormat="1" ht="22.5" customHeight="1">
      <c r="B45" s="35"/>
      <c r="C45" s="36"/>
      <c r="D45" s="36"/>
      <c r="E45" s="265" t="str">
        <f>E7</f>
        <v>Přírodní kluziště Chrastava</v>
      </c>
      <c r="F45" s="241"/>
      <c r="G45" s="241"/>
      <c r="H45" s="241"/>
      <c r="I45" s="91"/>
      <c r="J45" s="36"/>
      <c r="K45" s="39"/>
    </row>
    <row r="46" spans="2:11" s="1" customFormat="1" ht="14.25" customHeight="1">
      <c r="B46" s="35"/>
      <c r="C46" s="31" t="s">
        <v>98</v>
      </c>
      <c r="D46" s="36"/>
      <c r="E46" s="36"/>
      <c r="F46" s="36"/>
      <c r="G46" s="36"/>
      <c r="H46" s="36"/>
      <c r="I46" s="91"/>
      <c r="J46" s="36"/>
      <c r="K46" s="39"/>
    </row>
    <row r="47" spans="2:11" s="1" customFormat="1" ht="23.25" customHeight="1">
      <c r="B47" s="35"/>
      <c r="C47" s="36"/>
      <c r="D47" s="36"/>
      <c r="E47" s="266" t="str">
        <f>E9</f>
        <v>SO 01 - Přírodní kluziště</v>
      </c>
      <c r="F47" s="241"/>
      <c r="G47" s="241"/>
      <c r="H47" s="241"/>
      <c r="I47" s="91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1"/>
      <c r="J48" s="36"/>
      <c r="K48" s="39"/>
    </row>
    <row r="49" spans="2:11" s="1" customFormat="1" ht="18" customHeight="1">
      <c r="B49" s="35"/>
      <c r="C49" s="31" t="s">
        <v>24</v>
      </c>
      <c r="D49" s="36"/>
      <c r="E49" s="36"/>
      <c r="F49" s="29" t="str">
        <f>F12</f>
        <v>ppč 308/1, 310/4, 1551, k.ú. Chrastava</v>
      </c>
      <c r="G49" s="36"/>
      <c r="H49" s="36"/>
      <c r="I49" s="92" t="s">
        <v>26</v>
      </c>
      <c r="J49" s="93" t="str">
        <f>IF(J12="","",J12)</f>
        <v>26.7.2017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1"/>
      <c r="J50" s="36"/>
      <c r="K50" s="39"/>
    </row>
    <row r="51" spans="2:11" s="1" customFormat="1" ht="15">
      <c r="B51" s="35"/>
      <c r="C51" s="31" t="s">
        <v>30</v>
      </c>
      <c r="D51" s="36"/>
      <c r="E51" s="36"/>
      <c r="F51" s="29" t="str">
        <f>E15</f>
        <v>Město Chrastava, nám. 1.máje 1, 463 31 Chrastava</v>
      </c>
      <c r="G51" s="36"/>
      <c r="H51" s="36"/>
      <c r="I51" s="92" t="s">
        <v>37</v>
      </c>
      <c r="J51" s="29" t="str">
        <f>E21</f>
        <v>V a M spol. s r.o., Matoušova 21, 460 02 Liberec</v>
      </c>
      <c r="K51" s="39"/>
    </row>
    <row r="52" spans="2:11" s="1" customFormat="1" ht="14.25" customHeight="1">
      <c r="B52" s="35"/>
      <c r="C52" s="31" t="s">
        <v>35</v>
      </c>
      <c r="D52" s="36"/>
      <c r="E52" s="36"/>
      <c r="F52" s="29">
        <f>IF(E18="","",E18)</f>
      </c>
      <c r="G52" s="36"/>
      <c r="H52" s="36"/>
      <c r="I52" s="91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1"/>
      <c r="J53" s="36"/>
      <c r="K53" s="39"/>
    </row>
    <row r="54" spans="2:11" s="1" customFormat="1" ht="29.25" customHeight="1">
      <c r="B54" s="35"/>
      <c r="C54" s="115" t="s">
        <v>103</v>
      </c>
      <c r="D54" s="105"/>
      <c r="E54" s="105"/>
      <c r="F54" s="105"/>
      <c r="G54" s="105"/>
      <c r="H54" s="105"/>
      <c r="I54" s="116"/>
      <c r="J54" s="117" t="s">
        <v>104</v>
      </c>
      <c r="K54" s="118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1"/>
      <c r="J55" s="36"/>
      <c r="K55" s="39"/>
    </row>
    <row r="56" spans="2:47" s="1" customFormat="1" ht="29.25" customHeight="1">
      <c r="B56" s="35"/>
      <c r="C56" s="119" t="s">
        <v>105</v>
      </c>
      <c r="D56" s="36"/>
      <c r="E56" s="36"/>
      <c r="F56" s="36"/>
      <c r="G56" s="36"/>
      <c r="H56" s="36"/>
      <c r="I56" s="91"/>
      <c r="J56" s="101">
        <f>J87</f>
        <v>0</v>
      </c>
      <c r="K56" s="39"/>
      <c r="AU56" s="18" t="s">
        <v>106</v>
      </c>
    </row>
    <row r="57" spans="2:11" s="7" customFormat="1" ht="24.75" customHeight="1">
      <c r="B57" s="120"/>
      <c r="C57" s="121"/>
      <c r="D57" s="122" t="s">
        <v>107</v>
      </c>
      <c r="E57" s="123"/>
      <c r="F57" s="123"/>
      <c r="G57" s="123"/>
      <c r="H57" s="123"/>
      <c r="I57" s="124"/>
      <c r="J57" s="125">
        <f>J88</f>
        <v>0</v>
      </c>
      <c r="K57" s="126"/>
    </row>
    <row r="58" spans="2:11" s="8" customFormat="1" ht="19.5" customHeight="1">
      <c r="B58" s="127"/>
      <c r="C58" s="128"/>
      <c r="D58" s="129" t="s">
        <v>108</v>
      </c>
      <c r="E58" s="130"/>
      <c r="F58" s="130"/>
      <c r="G58" s="130"/>
      <c r="H58" s="130"/>
      <c r="I58" s="131"/>
      <c r="J58" s="132">
        <f>J89</f>
        <v>0</v>
      </c>
      <c r="K58" s="133"/>
    </row>
    <row r="59" spans="2:11" s="8" customFormat="1" ht="19.5" customHeight="1">
      <c r="B59" s="127"/>
      <c r="C59" s="128"/>
      <c r="D59" s="129" t="s">
        <v>109</v>
      </c>
      <c r="E59" s="130"/>
      <c r="F59" s="130"/>
      <c r="G59" s="130"/>
      <c r="H59" s="130"/>
      <c r="I59" s="131"/>
      <c r="J59" s="132">
        <f>J123</f>
        <v>0</v>
      </c>
      <c r="K59" s="133"/>
    </row>
    <row r="60" spans="2:11" s="8" customFormat="1" ht="19.5" customHeight="1">
      <c r="B60" s="127"/>
      <c r="C60" s="128"/>
      <c r="D60" s="129" t="s">
        <v>110</v>
      </c>
      <c r="E60" s="130"/>
      <c r="F60" s="130"/>
      <c r="G60" s="130"/>
      <c r="H60" s="130"/>
      <c r="I60" s="131"/>
      <c r="J60" s="132">
        <f>J130</f>
        <v>0</v>
      </c>
      <c r="K60" s="133"/>
    </row>
    <row r="61" spans="2:11" s="8" customFormat="1" ht="19.5" customHeight="1">
      <c r="B61" s="127"/>
      <c r="C61" s="128"/>
      <c r="D61" s="129" t="s">
        <v>111</v>
      </c>
      <c r="E61" s="130"/>
      <c r="F61" s="130"/>
      <c r="G61" s="130"/>
      <c r="H61" s="130"/>
      <c r="I61" s="131"/>
      <c r="J61" s="132">
        <f>J153</f>
        <v>0</v>
      </c>
      <c r="K61" s="133"/>
    </row>
    <row r="62" spans="2:11" s="8" customFormat="1" ht="19.5" customHeight="1">
      <c r="B62" s="127"/>
      <c r="C62" s="128"/>
      <c r="D62" s="129" t="s">
        <v>112</v>
      </c>
      <c r="E62" s="130"/>
      <c r="F62" s="130"/>
      <c r="G62" s="130"/>
      <c r="H62" s="130"/>
      <c r="I62" s="131"/>
      <c r="J62" s="132">
        <f>J163</f>
        <v>0</v>
      </c>
      <c r="K62" s="133"/>
    </row>
    <row r="63" spans="2:11" s="7" customFormat="1" ht="24.75" customHeight="1">
      <c r="B63" s="120"/>
      <c r="C63" s="121"/>
      <c r="D63" s="122" t="s">
        <v>113</v>
      </c>
      <c r="E63" s="123"/>
      <c r="F63" s="123"/>
      <c r="G63" s="123"/>
      <c r="H63" s="123"/>
      <c r="I63" s="124"/>
      <c r="J63" s="125">
        <f>J165</f>
        <v>0</v>
      </c>
      <c r="K63" s="126"/>
    </row>
    <row r="64" spans="2:11" s="8" customFormat="1" ht="19.5" customHeight="1">
      <c r="B64" s="127"/>
      <c r="C64" s="128"/>
      <c r="D64" s="129" t="s">
        <v>114</v>
      </c>
      <c r="E64" s="130"/>
      <c r="F64" s="130"/>
      <c r="G64" s="130"/>
      <c r="H64" s="130"/>
      <c r="I64" s="131"/>
      <c r="J64" s="132">
        <f>J166</f>
        <v>0</v>
      </c>
      <c r="K64" s="133"/>
    </row>
    <row r="65" spans="2:11" s="7" customFormat="1" ht="24.75" customHeight="1">
      <c r="B65" s="120"/>
      <c r="C65" s="121"/>
      <c r="D65" s="122" t="s">
        <v>115</v>
      </c>
      <c r="E65" s="123"/>
      <c r="F65" s="123"/>
      <c r="G65" s="123"/>
      <c r="H65" s="123"/>
      <c r="I65" s="124"/>
      <c r="J65" s="125">
        <f>J174</f>
        <v>0</v>
      </c>
      <c r="K65" s="126"/>
    </row>
    <row r="66" spans="2:11" s="8" customFormat="1" ht="19.5" customHeight="1">
      <c r="B66" s="127"/>
      <c r="C66" s="128"/>
      <c r="D66" s="129" t="s">
        <v>116</v>
      </c>
      <c r="E66" s="130"/>
      <c r="F66" s="130"/>
      <c r="G66" s="130"/>
      <c r="H66" s="130"/>
      <c r="I66" s="131"/>
      <c r="J66" s="132">
        <f>J175</f>
        <v>0</v>
      </c>
      <c r="K66" s="133"/>
    </row>
    <row r="67" spans="2:11" s="8" customFormat="1" ht="19.5" customHeight="1">
      <c r="B67" s="127"/>
      <c r="C67" s="128"/>
      <c r="D67" s="129" t="s">
        <v>117</v>
      </c>
      <c r="E67" s="130"/>
      <c r="F67" s="130"/>
      <c r="G67" s="130"/>
      <c r="H67" s="130"/>
      <c r="I67" s="131"/>
      <c r="J67" s="132">
        <f>J177</f>
        <v>0</v>
      </c>
      <c r="K67" s="133"/>
    </row>
    <row r="68" spans="2:11" s="1" customFormat="1" ht="21.75" customHeight="1">
      <c r="B68" s="35"/>
      <c r="C68" s="36"/>
      <c r="D68" s="36"/>
      <c r="E68" s="36"/>
      <c r="F68" s="36"/>
      <c r="G68" s="36"/>
      <c r="H68" s="36"/>
      <c r="I68" s="91"/>
      <c r="J68" s="36"/>
      <c r="K68" s="39"/>
    </row>
    <row r="69" spans="2:11" s="1" customFormat="1" ht="6.75" customHeight="1">
      <c r="B69" s="50"/>
      <c r="C69" s="51"/>
      <c r="D69" s="51"/>
      <c r="E69" s="51"/>
      <c r="F69" s="51"/>
      <c r="G69" s="51"/>
      <c r="H69" s="51"/>
      <c r="I69" s="112"/>
      <c r="J69" s="51"/>
      <c r="K69" s="52"/>
    </row>
    <row r="73" spans="2:12" s="1" customFormat="1" ht="6.75" customHeight="1">
      <c r="B73" s="53"/>
      <c r="C73" s="54"/>
      <c r="D73" s="54"/>
      <c r="E73" s="54"/>
      <c r="F73" s="54"/>
      <c r="G73" s="54"/>
      <c r="H73" s="54"/>
      <c r="I73" s="113"/>
      <c r="J73" s="54"/>
      <c r="K73" s="54"/>
      <c r="L73" s="35"/>
    </row>
    <row r="74" spans="2:12" s="1" customFormat="1" ht="36.75" customHeight="1">
      <c r="B74" s="35"/>
      <c r="C74" s="55" t="s">
        <v>118</v>
      </c>
      <c r="I74" s="134"/>
      <c r="L74" s="35"/>
    </row>
    <row r="75" spans="2:12" s="1" customFormat="1" ht="6.75" customHeight="1">
      <c r="B75" s="35"/>
      <c r="I75" s="134"/>
      <c r="L75" s="35"/>
    </row>
    <row r="76" spans="2:12" s="1" customFormat="1" ht="14.25" customHeight="1">
      <c r="B76" s="35"/>
      <c r="C76" s="57" t="s">
        <v>16</v>
      </c>
      <c r="I76" s="134"/>
      <c r="L76" s="35"/>
    </row>
    <row r="77" spans="2:12" s="1" customFormat="1" ht="22.5" customHeight="1">
      <c r="B77" s="35"/>
      <c r="E77" s="268" t="str">
        <f>E7</f>
        <v>Přírodní kluziště Chrastava</v>
      </c>
      <c r="F77" s="231"/>
      <c r="G77" s="231"/>
      <c r="H77" s="231"/>
      <c r="I77" s="134"/>
      <c r="L77" s="35"/>
    </row>
    <row r="78" spans="2:12" s="1" customFormat="1" ht="14.25" customHeight="1">
      <c r="B78" s="35"/>
      <c r="C78" s="57" t="s">
        <v>98</v>
      </c>
      <c r="I78" s="134"/>
      <c r="L78" s="35"/>
    </row>
    <row r="79" spans="2:12" s="1" customFormat="1" ht="23.25" customHeight="1">
      <c r="B79" s="35"/>
      <c r="E79" s="249" t="str">
        <f>E9</f>
        <v>SO 01 - Přírodní kluziště</v>
      </c>
      <c r="F79" s="231"/>
      <c r="G79" s="231"/>
      <c r="H79" s="231"/>
      <c r="I79" s="134"/>
      <c r="L79" s="35"/>
    </row>
    <row r="80" spans="2:12" s="1" customFormat="1" ht="6.75" customHeight="1">
      <c r="B80" s="35"/>
      <c r="I80" s="134"/>
      <c r="L80" s="35"/>
    </row>
    <row r="81" spans="2:12" s="1" customFormat="1" ht="18" customHeight="1">
      <c r="B81" s="35"/>
      <c r="C81" s="57" t="s">
        <v>24</v>
      </c>
      <c r="F81" s="135" t="str">
        <f>F12</f>
        <v>ppč 308/1, 310/4, 1551, k.ú. Chrastava</v>
      </c>
      <c r="I81" s="136" t="s">
        <v>26</v>
      </c>
      <c r="J81" s="61" t="str">
        <f>IF(J12="","",J12)</f>
        <v>26.7.2017</v>
      </c>
      <c r="L81" s="35"/>
    </row>
    <row r="82" spans="2:12" s="1" customFormat="1" ht="6.75" customHeight="1">
      <c r="B82" s="35"/>
      <c r="I82" s="134"/>
      <c r="L82" s="35"/>
    </row>
    <row r="83" spans="2:12" s="1" customFormat="1" ht="15">
      <c r="B83" s="35"/>
      <c r="C83" s="57" t="s">
        <v>30</v>
      </c>
      <c r="F83" s="135" t="str">
        <f>E15</f>
        <v>Město Chrastava, nám. 1.máje 1, 463 31 Chrastava</v>
      </c>
      <c r="I83" s="136" t="s">
        <v>37</v>
      </c>
      <c r="J83" s="135" t="str">
        <f>E21</f>
        <v>V a M spol. s r.o., Matoušova 21, 460 02 Liberec</v>
      </c>
      <c r="L83" s="35"/>
    </row>
    <row r="84" spans="2:12" s="1" customFormat="1" ht="14.25" customHeight="1">
      <c r="B84" s="35"/>
      <c r="C84" s="57" t="s">
        <v>35</v>
      </c>
      <c r="F84" s="135">
        <f>IF(E18="","",E18)</f>
      </c>
      <c r="I84" s="134"/>
      <c r="L84" s="35"/>
    </row>
    <row r="85" spans="2:12" s="1" customFormat="1" ht="9.75" customHeight="1">
      <c r="B85" s="35"/>
      <c r="I85" s="134"/>
      <c r="L85" s="35"/>
    </row>
    <row r="86" spans="2:20" s="9" customFormat="1" ht="29.25" customHeight="1">
      <c r="B86" s="137"/>
      <c r="C86" s="138" t="s">
        <v>119</v>
      </c>
      <c r="D86" s="139" t="s">
        <v>60</v>
      </c>
      <c r="E86" s="139" t="s">
        <v>56</v>
      </c>
      <c r="F86" s="139" t="s">
        <v>120</v>
      </c>
      <c r="G86" s="139" t="s">
        <v>121</v>
      </c>
      <c r="H86" s="139" t="s">
        <v>122</v>
      </c>
      <c r="I86" s="140" t="s">
        <v>123</v>
      </c>
      <c r="J86" s="139" t="s">
        <v>104</v>
      </c>
      <c r="K86" s="141" t="s">
        <v>124</v>
      </c>
      <c r="L86" s="137"/>
      <c r="M86" s="67" t="s">
        <v>125</v>
      </c>
      <c r="N86" s="68" t="s">
        <v>45</v>
      </c>
      <c r="O86" s="68" t="s">
        <v>126</v>
      </c>
      <c r="P86" s="68" t="s">
        <v>127</v>
      </c>
      <c r="Q86" s="68" t="s">
        <v>128</v>
      </c>
      <c r="R86" s="68" t="s">
        <v>129</v>
      </c>
      <c r="S86" s="68" t="s">
        <v>130</v>
      </c>
      <c r="T86" s="69" t="s">
        <v>131</v>
      </c>
    </row>
    <row r="87" spans="2:63" s="1" customFormat="1" ht="29.25" customHeight="1">
      <c r="B87" s="35"/>
      <c r="C87" s="71" t="s">
        <v>105</v>
      </c>
      <c r="I87" s="134"/>
      <c r="J87" s="142">
        <f>BK87</f>
        <v>0</v>
      </c>
      <c r="L87" s="35"/>
      <c r="M87" s="70"/>
      <c r="N87" s="62"/>
      <c r="O87" s="62"/>
      <c r="P87" s="143">
        <f>P88+P165+P174</f>
        <v>0</v>
      </c>
      <c r="Q87" s="62"/>
      <c r="R87" s="143">
        <f>R88+R165+R174</f>
        <v>70.1828145</v>
      </c>
      <c r="S87" s="62"/>
      <c r="T87" s="144">
        <f>T88+T165+T174</f>
        <v>0</v>
      </c>
      <c r="AT87" s="18" t="s">
        <v>74</v>
      </c>
      <c r="AU87" s="18" t="s">
        <v>106</v>
      </c>
      <c r="BK87" s="145">
        <f>BK88+BK165+BK174</f>
        <v>0</v>
      </c>
    </row>
    <row r="88" spans="2:63" s="10" customFormat="1" ht="36.75" customHeight="1">
      <c r="B88" s="146"/>
      <c r="D88" s="147" t="s">
        <v>74</v>
      </c>
      <c r="E88" s="148" t="s">
        <v>132</v>
      </c>
      <c r="F88" s="148" t="s">
        <v>133</v>
      </c>
      <c r="I88" s="149"/>
      <c r="J88" s="150">
        <f>BK88</f>
        <v>0</v>
      </c>
      <c r="L88" s="146"/>
      <c r="M88" s="151"/>
      <c r="N88" s="152"/>
      <c r="O88" s="152"/>
      <c r="P88" s="153">
        <f>P89+P123+P130+P153+P163</f>
        <v>0</v>
      </c>
      <c r="Q88" s="152"/>
      <c r="R88" s="153">
        <f>R89+R123+R130+R153+R163</f>
        <v>69.5293276</v>
      </c>
      <c r="S88" s="152"/>
      <c r="T88" s="154">
        <f>T89+T123+T130+T153+T163</f>
        <v>0</v>
      </c>
      <c r="AR88" s="147" t="s">
        <v>23</v>
      </c>
      <c r="AT88" s="155" t="s">
        <v>74</v>
      </c>
      <c r="AU88" s="155" t="s">
        <v>75</v>
      </c>
      <c r="AY88" s="147" t="s">
        <v>134</v>
      </c>
      <c r="BK88" s="156">
        <f>BK89+BK123+BK130+BK153+BK163</f>
        <v>0</v>
      </c>
    </row>
    <row r="89" spans="2:63" s="10" customFormat="1" ht="19.5" customHeight="1">
      <c r="B89" s="146"/>
      <c r="D89" s="157" t="s">
        <v>74</v>
      </c>
      <c r="E89" s="158" t="s">
        <v>23</v>
      </c>
      <c r="F89" s="158" t="s">
        <v>135</v>
      </c>
      <c r="I89" s="149"/>
      <c r="J89" s="159">
        <f>BK89</f>
        <v>0</v>
      </c>
      <c r="L89" s="146"/>
      <c r="M89" s="151"/>
      <c r="N89" s="152"/>
      <c r="O89" s="152"/>
      <c r="P89" s="153">
        <f>SUM(P90:P122)</f>
        <v>0</v>
      </c>
      <c r="Q89" s="152"/>
      <c r="R89" s="153">
        <f>SUM(R90:R122)</f>
        <v>50.918</v>
      </c>
      <c r="S89" s="152"/>
      <c r="T89" s="154">
        <f>SUM(T90:T122)</f>
        <v>0</v>
      </c>
      <c r="AR89" s="147" t="s">
        <v>23</v>
      </c>
      <c r="AT89" s="155" t="s">
        <v>74</v>
      </c>
      <c r="AU89" s="155" t="s">
        <v>23</v>
      </c>
      <c r="AY89" s="147" t="s">
        <v>134</v>
      </c>
      <c r="BK89" s="156">
        <f>SUM(BK90:BK122)</f>
        <v>0</v>
      </c>
    </row>
    <row r="90" spans="2:65" s="1" customFormat="1" ht="22.5" customHeight="1">
      <c r="B90" s="160"/>
      <c r="C90" s="161" t="s">
        <v>23</v>
      </c>
      <c r="D90" s="161" t="s">
        <v>136</v>
      </c>
      <c r="E90" s="162" t="s">
        <v>137</v>
      </c>
      <c r="F90" s="163" t="s">
        <v>138</v>
      </c>
      <c r="G90" s="164" t="s">
        <v>139</v>
      </c>
      <c r="H90" s="165">
        <v>66.847</v>
      </c>
      <c r="I90" s="166"/>
      <c r="J90" s="167">
        <f>ROUND(I90*H90,2)</f>
        <v>0</v>
      </c>
      <c r="K90" s="163" t="s">
        <v>140</v>
      </c>
      <c r="L90" s="35"/>
      <c r="M90" s="168" t="s">
        <v>32</v>
      </c>
      <c r="N90" s="169" t="s">
        <v>46</v>
      </c>
      <c r="O90" s="36"/>
      <c r="P90" s="170">
        <f>O90*H90</f>
        <v>0</v>
      </c>
      <c r="Q90" s="170">
        <v>0</v>
      </c>
      <c r="R90" s="170">
        <f>Q90*H90</f>
        <v>0</v>
      </c>
      <c r="S90" s="170">
        <v>0</v>
      </c>
      <c r="T90" s="171">
        <f>S90*H90</f>
        <v>0</v>
      </c>
      <c r="AR90" s="18" t="s">
        <v>141</v>
      </c>
      <c r="AT90" s="18" t="s">
        <v>136</v>
      </c>
      <c r="AU90" s="18" t="s">
        <v>83</v>
      </c>
      <c r="AY90" s="18" t="s">
        <v>134</v>
      </c>
      <c r="BE90" s="172">
        <f>IF(N90="základní",J90,0)</f>
        <v>0</v>
      </c>
      <c r="BF90" s="172">
        <f>IF(N90="snížená",J90,0)</f>
        <v>0</v>
      </c>
      <c r="BG90" s="172">
        <f>IF(N90="zákl. přenesená",J90,0)</f>
        <v>0</v>
      </c>
      <c r="BH90" s="172">
        <f>IF(N90="sníž. přenesená",J90,0)</f>
        <v>0</v>
      </c>
      <c r="BI90" s="172">
        <f>IF(N90="nulová",J90,0)</f>
        <v>0</v>
      </c>
      <c r="BJ90" s="18" t="s">
        <v>23</v>
      </c>
      <c r="BK90" s="172">
        <f>ROUND(I90*H90,2)</f>
        <v>0</v>
      </c>
      <c r="BL90" s="18" t="s">
        <v>141</v>
      </c>
      <c r="BM90" s="18" t="s">
        <v>142</v>
      </c>
    </row>
    <row r="91" spans="2:51" s="11" customFormat="1" ht="13.5">
      <c r="B91" s="173"/>
      <c r="D91" s="174" t="s">
        <v>143</v>
      </c>
      <c r="E91" s="175" t="s">
        <v>32</v>
      </c>
      <c r="F91" s="176" t="s">
        <v>144</v>
      </c>
      <c r="H91" s="177" t="s">
        <v>32</v>
      </c>
      <c r="I91" s="178"/>
      <c r="L91" s="173"/>
      <c r="M91" s="179"/>
      <c r="N91" s="180"/>
      <c r="O91" s="180"/>
      <c r="P91" s="180"/>
      <c r="Q91" s="180"/>
      <c r="R91" s="180"/>
      <c r="S91" s="180"/>
      <c r="T91" s="181"/>
      <c r="AT91" s="177" t="s">
        <v>143</v>
      </c>
      <c r="AU91" s="177" t="s">
        <v>83</v>
      </c>
      <c r="AV91" s="11" t="s">
        <v>23</v>
      </c>
      <c r="AW91" s="11" t="s">
        <v>39</v>
      </c>
      <c r="AX91" s="11" t="s">
        <v>75</v>
      </c>
      <c r="AY91" s="177" t="s">
        <v>134</v>
      </c>
    </row>
    <row r="92" spans="2:51" s="12" customFormat="1" ht="13.5">
      <c r="B92" s="182"/>
      <c r="D92" s="174" t="s">
        <v>143</v>
      </c>
      <c r="E92" s="183" t="s">
        <v>32</v>
      </c>
      <c r="F92" s="184" t="s">
        <v>145</v>
      </c>
      <c r="H92" s="185">
        <v>468.096</v>
      </c>
      <c r="I92" s="186"/>
      <c r="L92" s="182"/>
      <c r="M92" s="187"/>
      <c r="N92" s="188"/>
      <c r="O92" s="188"/>
      <c r="P92" s="188"/>
      <c r="Q92" s="188"/>
      <c r="R92" s="188"/>
      <c r="S92" s="188"/>
      <c r="T92" s="189"/>
      <c r="AT92" s="183" t="s">
        <v>143</v>
      </c>
      <c r="AU92" s="183" t="s">
        <v>83</v>
      </c>
      <c r="AV92" s="12" t="s">
        <v>83</v>
      </c>
      <c r="AW92" s="12" t="s">
        <v>39</v>
      </c>
      <c r="AX92" s="12" t="s">
        <v>75</v>
      </c>
      <c r="AY92" s="183" t="s">
        <v>134</v>
      </c>
    </row>
    <row r="93" spans="2:51" s="12" customFormat="1" ht="13.5">
      <c r="B93" s="182"/>
      <c r="D93" s="174" t="s">
        <v>143</v>
      </c>
      <c r="E93" s="183" t="s">
        <v>32</v>
      </c>
      <c r="F93" s="184" t="s">
        <v>146</v>
      </c>
      <c r="H93" s="185">
        <v>160.103</v>
      </c>
      <c r="I93" s="186"/>
      <c r="L93" s="182"/>
      <c r="M93" s="187"/>
      <c r="N93" s="188"/>
      <c r="O93" s="188"/>
      <c r="P93" s="188"/>
      <c r="Q93" s="188"/>
      <c r="R93" s="188"/>
      <c r="S93" s="188"/>
      <c r="T93" s="189"/>
      <c r="AT93" s="183" t="s">
        <v>143</v>
      </c>
      <c r="AU93" s="183" t="s">
        <v>83</v>
      </c>
      <c r="AV93" s="12" t="s">
        <v>83</v>
      </c>
      <c r="AW93" s="12" t="s">
        <v>39</v>
      </c>
      <c r="AX93" s="12" t="s">
        <v>75</v>
      </c>
      <c r="AY93" s="183" t="s">
        <v>134</v>
      </c>
    </row>
    <row r="94" spans="2:51" s="12" customFormat="1" ht="13.5">
      <c r="B94" s="182"/>
      <c r="D94" s="174" t="s">
        <v>143</v>
      </c>
      <c r="E94" s="183" t="s">
        <v>32</v>
      </c>
      <c r="F94" s="184" t="s">
        <v>147</v>
      </c>
      <c r="H94" s="185">
        <v>40.272</v>
      </c>
      <c r="I94" s="186"/>
      <c r="L94" s="182"/>
      <c r="M94" s="187"/>
      <c r="N94" s="188"/>
      <c r="O94" s="188"/>
      <c r="P94" s="188"/>
      <c r="Q94" s="188"/>
      <c r="R94" s="188"/>
      <c r="S94" s="188"/>
      <c r="T94" s="189"/>
      <c r="AT94" s="183" t="s">
        <v>143</v>
      </c>
      <c r="AU94" s="183" t="s">
        <v>83</v>
      </c>
      <c r="AV94" s="12" t="s">
        <v>83</v>
      </c>
      <c r="AW94" s="12" t="s">
        <v>39</v>
      </c>
      <c r="AX94" s="12" t="s">
        <v>75</v>
      </c>
      <c r="AY94" s="183" t="s">
        <v>134</v>
      </c>
    </row>
    <row r="95" spans="2:51" s="13" customFormat="1" ht="13.5">
      <c r="B95" s="190"/>
      <c r="D95" s="174" t="s">
        <v>143</v>
      </c>
      <c r="E95" s="191" t="s">
        <v>85</v>
      </c>
      <c r="F95" s="192" t="s">
        <v>148</v>
      </c>
      <c r="H95" s="193">
        <v>668.471</v>
      </c>
      <c r="I95" s="194"/>
      <c r="L95" s="190"/>
      <c r="M95" s="195"/>
      <c r="N95" s="196"/>
      <c r="O95" s="196"/>
      <c r="P95" s="196"/>
      <c r="Q95" s="196"/>
      <c r="R95" s="196"/>
      <c r="S95" s="196"/>
      <c r="T95" s="197"/>
      <c r="AT95" s="191" t="s">
        <v>143</v>
      </c>
      <c r="AU95" s="191" t="s">
        <v>83</v>
      </c>
      <c r="AV95" s="13" t="s">
        <v>149</v>
      </c>
      <c r="AW95" s="13" t="s">
        <v>39</v>
      </c>
      <c r="AX95" s="13" t="s">
        <v>75</v>
      </c>
      <c r="AY95" s="191" t="s">
        <v>134</v>
      </c>
    </row>
    <row r="96" spans="2:51" s="12" customFormat="1" ht="13.5">
      <c r="B96" s="182"/>
      <c r="D96" s="174" t="s">
        <v>143</v>
      </c>
      <c r="E96" s="183" t="s">
        <v>32</v>
      </c>
      <c r="F96" s="184" t="s">
        <v>150</v>
      </c>
      <c r="H96" s="185">
        <v>-668.471</v>
      </c>
      <c r="I96" s="186"/>
      <c r="L96" s="182"/>
      <c r="M96" s="187"/>
      <c r="N96" s="188"/>
      <c r="O96" s="188"/>
      <c r="P96" s="188"/>
      <c r="Q96" s="188"/>
      <c r="R96" s="188"/>
      <c r="S96" s="188"/>
      <c r="T96" s="189"/>
      <c r="AT96" s="183" t="s">
        <v>143</v>
      </c>
      <c r="AU96" s="183" t="s">
        <v>83</v>
      </c>
      <c r="AV96" s="12" t="s">
        <v>83</v>
      </c>
      <c r="AW96" s="12" t="s">
        <v>39</v>
      </c>
      <c r="AX96" s="12" t="s">
        <v>75</v>
      </c>
      <c r="AY96" s="183" t="s">
        <v>134</v>
      </c>
    </row>
    <row r="97" spans="2:51" s="13" customFormat="1" ht="13.5">
      <c r="B97" s="190"/>
      <c r="D97" s="174" t="s">
        <v>143</v>
      </c>
      <c r="E97" s="191" t="s">
        <v>32</v>
      </c>
      <c r="F97" s="192" t="s">
        <v>148</v>
      </c>
      <c r="H97" s="193">
        <v>-668.471</v>
      </c>
      <c r="I97" s="194"/>
      <c r="L97" s="190"/>
      <c r="M97" s="195"/>
      <c r="N97" s="196"/>
      <c r="O97" s="196"/>
      <c r="P97" s="196"/>
      <c r="Q97" s="196"/>
      <c r="R97" s="196"/>
      <c r="S97" s="196"/>
      <c r="T97" s="197"/>
      <c r="AT97" s="191" t="s">
        <v>143</v>
      </c>
      <c r="AU97" s="191" t="s">
        <v>83</v>
      </c>
      <c r="AV97" s="13" t="s">
        <v>149</v>
      </c>
      <c r="AW97" s="13" t="s">
        <v>39</v>
      </c>
      <c r="AX97" s="13" t="s">
        <v>75</v>
      </c>
      <c r="AY97" s="191" t="s">
        <v>134</v>
      </c>
    </row>
    <row r="98" spans="2:51" s="12" customFormat="1" ht="13.5">
      <c r="B98" s="182"/>
      <c r="D98" s="174" t="s">
        <v>143</v>
      </c>
      <c r="E98" s="183" t="s">
        <v>32</v>
      </c>
      <c r="F98" s="184" t="s">
        <v>151</v>
      </c>
      <c r="H98" s="185">
        <v>66.847</v>
      </c>
      <c r="I98" s="186"/>
      <c r="L98" s="182"/>
      <c r="M98" s="187"/>
      <c r="N98" s="188"/>
      <c r="O98" s="188"/>
      <c r="P98" s="188"/>
      <c r="Q98" s="188"/>
      <c r="R98" s="188"/>
      <c r="S98" s="188"/>
      <c r="T98" s="189"/>
      <c r="AT98" s="183" t="s">
        <v>143</v>
      </c>
      <c r="AU98" s="183" t="s">
        <v>83</v>
      </c>
      <c r="AV98" s="12" t="s">
        <v>83</v>
      </c>
      <c r="AW98" s="12" t="s">
        <v>39</v>
      </c>
      <c r="AX98" s="12" t="s">
        <v>75</v>
      </c>
      <c r="AY98" s="183" t="s">
        <v>134</v>
      </c>
    </row>
    <row r="99" spans="2:51" s="13" customFormat="1" ht="13.5">
      <c r="B99" s="190"/>
      <c r="D99" s="174" t="s">
        <v>143</v>
      </c>
      <c r="E99" s="191" t="s">
        <v>32</v>
      </c>
      <c r="F99" s="192" t="s">
        <v>148</v>
      </c>
      <c r="H99" s="193">
        <v>66.847</v>
      </c>
      <c r="I99" s="194"/>
      <c r="L99" s="190"/>
      <c r="M99" s="195"/>
      <c r="N99" s="196"/>
      <c r="O99" s="196"/>
      <c r="P99" s="196"/>
      <c r="Q99" s="196"/>
      <c r="R99" s="196"/>
      <c r="S99" s="196"/>
      <c r="T99" s="197"/>
      <c r="AT99" s="191" t="s">
        <v>143</v>
      </c>
      <c r="AU99" s="191" t="s">
        <v>83</v>
      </c>
      <c r="AV99" s="13" t="s">
        <v>149</v>
      </c>
      <c r="AW99" s="13" t="s">
        <v>39</v>
      </c>
      <c r="AX99" s="13" t="s">
        <v>75</v>
      </c>
      <c r="AY99" s="191" t="s">
        <v>134</v>
      </c>
    </row>
    <row r="100" spans="2:51" s="14" customFormat="1" ht="13.5">
      <c r="B100" s="198"/>
      <c r="D100" s="199" t="s">
        <v>143</v>
      </c>
      <c r="E100" s="200" t="s">
        <v>152</v>
      </c>
      <c r="F100" s="201" t="s">
        <v>153</v>
      </c>
      <c r="H100" s="202">
        <v>66.8470000000001</v>
      </c>
      <c r="I100" s="203"/>
      <c r="L100" s="198"/>
      <c r="M100" s="204"/>
      <c r="N100" s="205"/>
      <c r="O100" s="205"/>
      <c r="P100" s="205"/>
      <c r="Q100" s="205"/>
      <c r="R100" s="205"/>
      <c r="S100" s="205"/>
      <c r="T100" s="206"/>
      <c r="AT100" s="207" t="s">
        <v>143</v>
      </c>
      <c r="AU100" s="207" t="s">
        <v>83</v>
      </c>
      <c r="AV100" s="14" t="s">
        <v>141</v>
      </c>
      <c r="AW100" s="14" t="s">
        <v>39</v>
      </c>
      <c r="AX100" s="14" t="s">
        <v>23</v>
      </c>
      <c r="AY100" s="207" t="s">
        <v>134</v>
      </c>
    </row>
    <row r="101" spans="2:65" s="1" customFormat="1" ht="22.5" customHeight="1">
      <c r="B101" s="160"/>
      <c r="C101" s="161" t="s">
        <v>83</v>
      </c>
      <c r="D101" s="161" t="s">
        <v>136</v>
      </c>
      <c r="E101" s="162" t="s">
        <v>154</v>
      </c>
      <c r="F101" s="163" t="s">
        <v>155</v>
      </c>
      <c r="G101" s="164" t="s">
        <v>139</v>
      </c>
      <c r="H101" s="165">
        <v>167.118</v>
      </c>
      <c r="I101" s="166"/>
      <c r="J101" s="167">
        <f>ROUND(I101*H101,2)</f>
        <v>0</v>
      </c>
      <c r="K101" s="163" t="s">
        <v>140</v>
      </c>
      <c r="L101" s="35"/>
      <c r="M101" s="168" t="s">
        <v>32</v>
      </c>
      <c r="N101" s="169" t="s">
        <v>46</v>
      </c>
      <c r="O101" s="36"/>
      <c r="P101" s="170">
        <f>O101*H101</f>
        <v>0</v>
      </c>
      <c r="Q101" s="170">
        <v>0</v>
      </c>
      <c r="R101" s="170">
        <f>Q101*H101</f>
        <v>0</v>
      </c>
      <c r="S101" s="170">
        <v>0</v>
      </c>
      <c r="T101" s="171">
        <f>S101*H101</f>
        <v>0</v>
      </c>
      <c r="AR101" s="18" t="s">
        <v>141</v>
      </c>
      <c r="AT101" s="18" t="s">
        <v>136</v>
      </c>
      <c r="AU101" s="18" t="s">
        <v>83</v>
      </c>
      <c r="AY101" s="18" t="s">
        <v>134</v>
      </c>
      <c r="BE101" s="172">
        <f>IF(N101="základní",J101,0)</f>
        <v>0</v>
      </c>
      <c r="BF101" s="172">
        <f>IF(N101="snížená",J101,0)</f>
        <v>0</v>
      </c>
      <c r="BG101" s="172">
        <f>IF(N101="zákl. přenesená",J101,0)</f>
        <v>0</v>
      </c>
      <c r="BH101" s="172">
        <f>IF(N101="sníž. přenesená",J101,0)</f>
        <v>0</v>
      </c>
      <c r="BI101" s="172">
        <f>IF(N101="nulová",J101,0)</f>
        <v>0</v>
      </c>
      <c r="BJ101" s="18" t="s">
        <v>23</v>
      </c>
      <c r="BK101" s="172">
        <f>ROUND(I101*H101,2)</f>
        <v>0</v>
      </c>
      <c r="BL101" s="18" t="s">
        <v>141</v>
      </c>
      <c r="BM101" s="18" t="s">
        <v>156</v>
      </c>
    </row>
    <row r="102" spans="2:51" s="12" customFormat="1" ht="13.5">
      <c r="B102" s="182"/>
      <c r="D102" s="174" t="s">
        <v>143</v>
      </c>
      <c r="E102" s="183" t="s">
        <v>32</v>
      </c>
      <c r="F102" s="184" t="s">
        <v>157</v>
      </c>
      <c r="H102" s="185">
        <v>167.118</v>
      </c>
      <c r="I102" s="186"/>
      <c r="L102" s="182"/>
      <c r="M102" s="187"/>
      <c r="N102" s="188"/>
      <c r="O102" s="188"/>
      <c r="P102" s="188"/>
      <c r="Q102" s="188"/>
      <c r="R102" s="188"/>
      <c r="S102" s="188"/>
      <c r="T102" s="189"/>
      <c r="AT102" s="183" t="s">
        <v>143</v>
      </c>
      <c r="AU102" s="183" t="s">
        <v>83</v>
      </c>
      <c r="AV102" s="12" t="s">
        <v>83</v>
      </c>
      <c r="AW102" s="12" t="s">
        <v>39</v>
      </c>
      <c r="AX102" s="12" t="s">
        <v>75</v>
      </c>
      <c r="AY102" s="183" t="s">
        <v>134</v>
      </c>
    </row>
    <row r="103" spans="2:51" s="13" customFormat="1" ht="13.5">
      <c r="B103" s="190"/>
      <c r="D103" s="174" t="s">
        <v>143</v>
      </c>
      <c r="E103" s="191" t="s">
        <v>87</v>
      </c>
      <c r="F103" s="192" t="s">
        <v>148</v>
      </c>
      <c r="H103" s="193">
        <v>167.118</v>
      </c>
      <c r="I103" s="194"/>
      <c r="L103" s="190"/>
      <c r="M103" s="195"/>
      <c r="N103" s="196"/>
      <c r="O103" s="196"/>
      <c r="P103" s="196"/>
      <c r="Q103" s="196"/>
      <c r="R103" s="196"/>
      <c r="S103" s="196"/>
      <c r="T103" s="197"/>
      <c r="AT103" s="191" t="s">
        <v>143</v>
      </c>
      <c r="AU103" s="191" t="s">
        <v>83</v>
      </c>
      <c r="AV103" s="13" t="s">
        <v>149</v>
      </c>
      <c r="AW103" s="13" t="s">
        <v>39</v>
      </c>
      <c r="AX103" s="13" t="s">
        <v>75</v>
      </c>
      <c r="AY103" s="191" t="s">
        <v>134</v>
      </c>
    </row>
    <row r="104" spans="2:51" s="14" customFormat="1" ht="13.5">
      <c r="B104" s="198"/>
      <c r="D104" s="199" t="s">
        <v>143</v>
      </c>
      <c r="E104" s="200" t="s">
        <v>32</v>
      </c>
      <c r="F104" s="201" t="s">
        <v>153</v>
      </c>
      <c r="H104" s="202">
        <v>167.118</v>
      </c>
      <c r="I104" s="203"/>
      <c r="L104" s="198"/>
      <c r="M104" s="204"/>
      <c r="N104" s="205"/>
      <c r="O104" s="205"/>
      <c r="P104" s="205"/>
      <c r="Q104" s="205"/>
      <c r="R104" s="205"/>
      <c r="S104" s="205"/>
      <c r="T104" s="206"/>
      <c r="AT104" s="207" t="s">
        <v>143</v>
      </c>
      <c r="AU104" s="207" t="s">
        <v>83</v>
      </c>
      <c r="AV104" s="14" t="s">
        <v>141</v>
      </c>
      <c r="AW104" s="14" t="s">
        <v>39</v>
      </c>
      <c r="AX104" s="14" t="s">
        <v>23</v>
      </c>
      <c r="AY104" s="207" t="s">
        <v>134</v>
      </c>
    </row>
    <row r="105" spans="2:65" s="1" customFormat="1" ht="22.5" customHeight="1">
      <c r="B105" s="160"/>
      <c r="C105" s="161" t="s">
        <v>149</v>
      </c>
      <c r="D105" s="161" t="s">
        <v>136</v>
      </c>
      <c r="E105" s="162" t="s">
        <v>158</v>
      </c>
      <c r="F105" s="163" t="s">
        <v>159</v>
      </c>
      <c r="G105" s="164" t="s">
        <v>139</v>
      </c>
      <c r="H105" s="165">
        <v>34.231</v>
      </c>
      <c r="I105" s="166"/>
      <c r="J105" s="167">
        <f>ROUND(I105*H105,2)</f>
        <v>0</v>
      </c>
      <c r="K105" s="163" t="s">
        <v>140</v>
      </c>
      <c r="L105" s="35"/>
      <c r="M105" s="168" t="s">
        <v>32</v>
      </c>
      <c r="N105" s="169" t="s">
        <v>46</v>
      </c>
      <c r="O105" s="36"/>
      <c r="P105" s="170">
        <f>O105*H105</f>
        <v>0</v>
      </c>
      <c r="Q105" s="170">
        <v>0</v>
      </c>
      <c r="R105" s="170">
        <f>Q105*H105</f>
        <v>0</v>
      </c>
      <c r="S105" s="170">
        <v>0</v>
      </c>
      <c r="T105" s="171">
        <f>S105*H105</f>
        <v>0</v>
      </c>
      <c r="AR105" s="18" t="s">
        <v>141</v>
      </c>
      <c r="AT105" s="18" t="s">
        <v>136</v>
      </c>
      <c r="AU105" s="18" t="s">
        <v>83</v>
      </c>
      <c r="AY105" s="18" t="s">
        <v>134</v>
      </c>
      <c r="BE105" s="172">
        <f>IF(N105="základní",J105,0)</f>
        <v>0</v>
      </c>
      <c r="BF105" s="172">
        <f>IF(N105="snížená",J105,0)</f>
        <v>0</v>
      </c>
      <c r="BG105" s="172">
        <f>IF(N105="zákl. přenesená",J105,0)</f>
        <v>0</v>
      </c>
      <c r="BH105" s="172">
        <f>IF(N105="sníž. přenesená",J105,0)</f>
        <v>0</v>
      </c>
      <c r="BI105" s="172">
        <f>IF(N105="nulová",J105,0)</f>
        <v>0</v>
      </c>
      <c r="BJ105" s="18" t="s">
        <v>23</v>
      </c>
      <c r="BK105" s="172">
        <f>ROUND(I105*H105,2)</f>
        <v>0</v>
      </c>
      <c r="BL105" s="18" t="s">
        <v>141</v>
      </c>
      <c r="BM105" s="18" t="s">
        <v>160</v>
      </c>
    </row>
    <row r="106" spans="2:51" s="11" customFormat="1" ht="13.5">
      <c r="B106" s="173"/>
      <c r="D106" s="174" t="s">
        <v>143</v>
      </c>
      <c r="E106" s="175" t="s">
        <v>32</v>
      </c>
      <c r="F106" s="176" t="s">
        <v>161</v>
      </c>
      <c r="H106" s="177" t="s">
        <v>32</v>
      </c>
      <c r="I106" s="178"/>
      <c r="L106" s="173"/>
      <c r="M106" s="179"/>
      <c r="N106" s="180"/>
      <c r="O106" s="180"/>
      <c r="P106" s="180"/>
      <c r="Q106" s="180"/>
      <c r="R106" s="180"/>
      <c r="S106" s="180"/>
      <c r="T106" s="181"/>
      <c r="AT106" s="177" t="s">
        <v>143</v>
      </c>
      <c r="AU106" s="177" t="s">
        <v>83</v>
      </c>
      <c r="AV106" s="11" t="s">
        <v>23</v>
      </c>
      <c r="AW106" s="11" t="s">
        <v>39</v>
      </c>
      <c r="AX106" s="11" t="s">
        <v>75</v>
      </c>
      <c r="AY106" s="177" t="s">
        <v>134</v>
      </c>
    </row>
    <row r="107" spans="2:51" s="12" customFormat="1" ht="13.5">
      <c r="B107" s="182"/>
      <c r="D107" s="174" t="s">
        <v>143</v>
      </c>
      <c r="E107" s="183" t="s">
        <v>32</v>
      </c>
      <c r="F107" s="184" t="s">
        <v>162</v>
      </c>
      <c r="H107" s="185">
        <v>34.231</v>
      </c>
      <c r="I107" s="186"/>
      <c r="L107" s="182"/>
      <c r="M107" s="187"/>
      <c r="N107" s="188"/>
      <c r="O107" s="188"/>
      <c r="P107" s="188"/>
      <c r="Q107" s="188"/>
      <c r="R107" s="188"/>
      <c r="S107" s="188"/>
      <c r="T107" s="189"/>
      <c r="AT107" s="183" t="s">
        <v>143</v>
      </c>
      <c r="AU107" s="183" t="s">
        <v>83</v>
      </c>
      <c r="AV107" s="12" t="s">
        <v>83</v>
      </c>
      <c r="AW107" s="12" t="s">
        <v>39</v>
      </c>
      <c r="AX107" s="12" t="s">
        <v>75</v>
      </c>
      <c r="AY107" s="183" t="s">
        <v>134</v>
      </c>
    </row>
    <row r="108" spans="2:51" s="13" customFormat="1" ht="13.5">
      <c r="B108" s="190"/>
      <c r="D108" s="174" t="s">
        <v>143</v>
      </c>
      <c r="E108" s="191" t="s">
        <v>90</v>
      </c>
      <c r="F108" s="192" t="s">
        <v>148</v>
      </c>
      <c r="H108" s="193">
        <v>34.231</v>
      </c>
      <c r="I108" s="194"/>
      <c r="L108" s="190"/>
      <c r="M108" s="195"/>
      <c r="N108" s="196"/>
      <c r="O108" s="196"/>
      <c r="P108" s="196"/>
      <c r="Q108" s="196"/>
      <c r="R108" s="196"/>
      <c r="S108" s="196"/>
      <c r="T108" s="197"/>
      <c r="AT108" s="191" t="s">
        <v>143</v>
      </c>
      <c r="AU108" s="191" t="s">
        <v>83</v>
      </c>
      <c r="AV108" s="13" t="s">
        <v>149</v>
      </c>
      <c r="AW108" s="13" t="s">
        <v>39</v>
      </c>
      <c r="AX108" s="13" t="s">
        <v>75</v>
      </c>
      <c r="AY108" s="191" t="s">
        <v>134</v>
      </c>
    </row>
    <row r="109" spans="2:51" s="14" customFormat="1" ht="13.5">
      <c r="B109" s="198"/>
      <c r="D109" s="199" t="s">
        <v>143</v>
      </c>
      <c r="E109" s="200" t="s">
        <v>32</v>
      </c>
      <c r="F109" s="201" t="s">
        <v>153</v>
      </c>
      <c r="H109" s="202">
        <v>34.231</v>
      </c>
      <c r="I109" s="203"/>
      <c r="L109" s="198"/>
      <c r="M109" s="204"/>
      <c r="N109" s="205"/>
      <c r="O109" s="205"/>
      <c r="P109" s="205"/>
      <c r="Q109" s="205"/>
      <c r="R109" s="205"/>
      <c r="S109" s="205"/>
      <c r="T109" s="206"/>
      <c r="AT109" s="207" t="s">
        <v>143</v>
      </c>
      <c r="AU109" s="207" t="s">
        <v>83</v>
      </c>
      <c r="AV109" s="14" t="s">
        <v>141</v>
      </c>
      <c r="AW109" s="14" t="s">
        <v>39</v>
      </c>
      <c r="AX109" s="14" t="s">
        <v>23</v>
      </c>
      <c r="AY109" s="207" t="s">
        <v>134</v>
      </c>
    </row>
    <row r="110" spans="2:65" s="1" customFormat="1" ht="22.5" customHeight="1">
      <c r="B110" s="160"/>
      <c r="C110" s="161" t="s">
        <v>141</v>
      </c>
      <c r="D110" s="161" t="s">
        <v>136</v>
      </c>
      <c r="E110" s="162" t="s">
        <v>163</v>
      </c>
      <c r="F110" s="163" t="s">
        <v>164</v>
      </c>
      <c r="G110" s="164" t="s">
        <v>139</v>
      </c>
      <c r="H110" s="165">
        <v>201.349</v>
      </c>
      <c r="I110" s="166"/>
      <c r="J110" s="167">
        <f>ROUND(I110*H110,2)</f>
        <v>0</v>
      </c>
      <c r="K110" s="163" t="s">
        <v>140</v>
      </c>
      <c r="L110" s="35"/>
      <c r="M110" s="168" t="s">
        <v>32</v>
      </c>
      <c r="N110" s="169" t="s">
        <v>46</v>
      </c>
      <c r="O110" s="36"/>
      <c r="P110" s="170">
        <f>O110*H110</f>
        <v>0</v>
      </c>
      <c r="Q110" s="170">
        <v>0</v>
      </c>
      <c r="R110" s="170">
        <f>Q110*H110</f>
        <v>0</v>
      </c>
      <c r="S110" s="170">
        <v>0</v>
      </c>
      <c r="T110" s="171">
        <f>S110*H110</f>
        <v>0</v>
      </c>
      <c r="AR110" s="18" t="s">
        <v>141</v>
      </c>
      <c r="AT110" s="18" t="s">
        <v>136</v>
      </c>
      <c r="AU110" s="18" t="s">
        <v>83</v>
      </c>
      <c r="AY110" s="18" t="s">
        <v>134</v>
      </c>
      <c r="BE110" s="172">
        <f>IF(N110="základní",J110,0)</f>
        <v>0</v>
      </c>
      <c r="BF110" s="172">
        <f>IF(N110="snížená",J110,0)</f>
        <v>0</v>
      </c>
      <c r="BG110" s="172">
        <f>IF(N110="zákl. přenesená",J110,0)</f>
        <v>0</v>
      </c>
      <c r="BH110" s="172">
        <f>IF(N110="sníž. přenesená",J110,0)</f>
        <v>0</v>
      </c>
      <c r="BI110" s="172">
        <f>IF(N110="nulová",J110,0)</f>
        <v>0</v>
      </c>
      <c r="BJ110" s="18" t="s">
        <v>23</v>
      </c>
      <c r="BK110" s="172">
        <f>ROUND(I110*H110,2)</f>
        <v>0</v>
      </c>
      <c r="BL110" s="18" t="s">
        <v>141</v>
      </c>
      <c r="BM110" s="18" t="s">
        <v>165</v>
      </c>
    </row>
    <row r="111" spans="2:51" s="12" customFormat="1" ht="13.5">
      <c r="B111" s="182"/>
      <c r="D111" s="199" t="s">
        <v>143</v>
      </c>
      <c r="E111" s="208" t="s">
        <v>32</v>
      </c>
      <c r="F111" s="209" t="s">
        <v>166</v>
      </c>
      <c r="H111" s="210">
        <v>201.349</v>
      </c>
      <c r="I111" s="186"/>
      <c r="L111" s="182"/>
      <c r="M111" s="187"/>
      <c r="N111" s="188"/>
      <c r="O111" s="188"/>
      <c r="P111" s="188"/>
      <c r="Q111" s="188"/>
      <c r="R111" s="188"/>
      <c r="S111" s="188"/>
      <c r="T111" s="189"/>
      <c r="AT111" s="183" t="s">
        <v>143</v>
      </c>
      <c r="AU111" s="183" t="s">
        <v>83</v>
      </c>
      <c r="AV111" s="12" t="s">
        <v>83</v>
      </c>
      <c r="AW111" s="12" t="s">
        <v>39</v>
      </c>
      <c r="AX111" s="12" t="s">
        <v>23</v>
      </c>
      <c r="AY111" s="183" t="s">
        <v>134</v>
      </c>
    </row>
    <row r="112" spans="2:65" s="1" customFormat="1" ht="22.5" customHeight="1">
      <c r="B112" s="160"/>
      <c r="C112" s="161" t="s">
        <v>167</v>
      </c>
      <c r="D112" s="161" t="s">
        <v>136</v>
      </c>
      <c r="E112" s="162" t="s">
        <v>168</v>
      </c>
      <c r="F112" s="163" t="s">
        <v>169</v>
      </c>
      <c r="G112" s="164" t="s">
        <v>170</v>
      </c>
      <c r="H112" s="165">
        <v>336.253</v>
      </c>
      <c r="I112" s="166"/>
      <c r="J112" s="167">
        <f>ROUND(I112*H112,2)</f>
        <v>0</v>
      </c>
      <c r="K112" s="163" t="s">
        <v>32</v>
      </c>
      <c r="L112" s="35"/>
      <c r="M112" s="168" t="s">
        <v>32</v>
      </c>
      <c r="N112" s="169" t="s">
        <v>46</v>
      </c>
      <c r="O112" s="36"/>
      <c r="P112" s="170">
        <f>O112*H112</f>
        <v>0</v>
      </c>
      <c r="Q112" s="170">
        <v>0</v>
      </c>
      <c r="R112" s="170">
        <f>Q112*H112</f>
        <v>0</v>
      </c>
      <c r="S112" s="170">
        <v>0</v>
      </c>
      <c r="T112" s="171">
        <f>S112*H112</f>
        <v>0</v>
      </c>
      <c r="AR112" s="18" t="s">
        <v>141</v>
      </c>
      <c r="AT112" s="18" t="s">
        <v>136</v>
      </c>
      <c r="AU112" s="18" t="s">
        <v>83</v>
      </c>
      <c r="AY112" s="18" t="s">
        <v>134</v>
      </c>
      <c r="BE112" s="172">
        <f>IF(N112="základní",J112,0)</f>
        <v>0</v>
      </c>
      <c r="BF112" s="172">
        <f>IF(N112="snížená",J112,0)</f>
        <v>0</v>
      </c>
      <c r="BG112" s="172">
        <f>IF(N112="zákl. přenesená",J112,0)</f>
        <v>0</v>
      </c>
      <c r="BH112" s="172">
        <f>IF(N112="sníž. přenesená",J112,0)</f>
        <v>0</v>
      </c>
      <c r="BI112" s="172">
        <f>IF(N112="nulová",J112,0)</f>
        <v>0</v>
      </c>
      <c r="BJ112" s="18" t="s">
        <v>23</v>
      </c>
      <c r="BK112" s="172">
        <f>ROUND(I112*H112,2)</f>
        <v>0</v>
      </c>
      <c r="BL112" s="18" t="s">
        <v>141</v>
      </c>
      <c r="BM112" s="18" t="s">
        <v>171</v>
      </c>
    </row>
    <row r="113" spans="2:51" s="12" customFormat="1" ht="13.5">
      <c r="B113" s="182"/>
      <c r="D113" s="199" t="s">
        <v>143</v>
      </c>
      <c r="E113" s="208" t="s">
        <v>32</v>
      </c>
      <c r="F113" s="209" t="s">
        <v>172</v>
      </c>
      <c r="H113" s="210">
        <v>336.253</v>
      </c>
      <c r="I113" s="186"/>
      <c r="L113" s="182"/>
      <c r="M113" s="187"/>
      <c r="N113" s="188"/>
      <c r="O113" s="188"/>
      <c r="P113" s="188"/>
      <c r="Q113" s="188"/>
      <c r="R113" s="188"/>
      <c r="S113" s="188"/>
      <c r="T113" s="189"/>
      <c r="AT113" s="183" t="s">
        <v>143</v>
      </c>
      <c r="AU113" s="183" t="s">
        <v>83</v>
      </c>
      <c r="AV113" s="12" t="s">
        <v>83</v>
      </c>
      <c r="AW113" s="12" t="s">
        <v>39</v>
      </c>
      <c r="AX113" s="12" t="s">
        <v>23</v>
      </c>
      <c r="AY113" s="183" t="s">
        <v>134</v>
      </c>
    </row>
    <row r="114" spans="2:65" s="1" customFormat="1" ht="22.5" customHeight="1">
      <c r="B114" s="160"/>
      <c r="C114" s="161" t="s">
        <v>173</v>
      </c>
      <c r="D114" s="161" t="s">
        <v>136</v>
      </c>
      <c r="E114" s="162" t="s">
        <v>174</v>
      </c>
      <c r="F114" s="163" t="s">
        <v>175</v>
      </c>
      <c r="G114" s="164" t="s">
        <v>139</v>
      </c>
      <c r="H114" s="165">
        <v>36.37</v>
      </c>
      <c r="I114" s="166"/>
      <c r="J114" s="167">
        <f>ROUND(I114*H114,2)</f>
        <v>0</v>
      </c>
      <c r="K114" s="163" t="s">
        <v>140</v>
      </c>
      <c r="L114" s="35"/>
      <c r="M114" s="168" t="s">
        <v>32</v>
      </c>
      <c r="N114" s="169" t="s">
        <v>46</v>
      </c>
      <c r="O114" s="36"/>
      <c r="P114" s="170">
        <f>O114*H114</f>
        <v>0</v>
      </c>
      <c r="Q114" s="170">
        <v>0</v>
      </c>
      <c r="R114" s="170">
        <f>Q114*H114</f>
        <v>0</v>
      </c>
      <c r="S114" s="170">
        <v>0</v>
      </c>
      <c r="T114" s="171">
        <f>S114*H114</f>
        <v>0</v>
      </c>
      <c r="AR114" s="18" t="s">
        <v>141</v>
      </c>
      <c r="AT114" s="18" t="s">
        <v>136</v>
      </c>
      <c r="AU114" s="18" t="s">
        <v>83</v>
      </c>
      <c r="AY114" s="18" t="s">
        <v>134</v>
      </c>
      <c r="BE114" s="172">
        <f>IF(N114="základní",J114,0)</f>
        <v>0</v>
      </c>
      <c r="BF114" s="172">
        <f>IF(N114="snížená",J114,0)</f>
        <v>0</v>
      </c>
      <c r="BG114" s="172">
        <f>IF(N114="zákl. přenesená",J114,0)</f>
        <v>0</v>
      </c>
      <c r="BH114" s="172">
        <f>IF(N114="sníž. přenesená",J114,0)</f>
        <v>0</v>
      </c>
      <c r="BI114" s="172">
        <f>IF(N114="nulová",J114,0)</f>
        <v>0</v>
      </c>
      <c r="BJ114" s="18" t="s">
        <v>23</v>
      </c>
      <c r="BK114" s="172">
        <f>ROUND(I114*H114,2)</f>
        <v>0</v>
      </c>
      <c r="BL114" s="18" t="s">
        <v>141</v>
      </c>
      <c r="BM114" s="18" t="s">
        <v>176</v>
      </c>
    </row>
    <row r="115" spans="2:51" s="12" customFormat="1" ht="13.5">
      <c r="B115" s="182"/>
      <c r="D115" s="174" t="s">
        <v>143</v>
      </c>
      <c r="E115" s="183" t="s">
        <v>32</v>
      </c>
      <c r="F115" s="184" t="s">
        <v>177</v>
      </c>
      <c r="H115" s="185">
        <v>36.37</v>
      </c>
      <c r="I115" s="186"/>
      <c r="L115" s="182"/>
      <c r="M115" s="187"/>
      <c r="N115" s="188"/>
      <c r="O115" s="188"/>
      <c r="P115" s="188"/>
      <c r="Q115" s="188"/>
      <c r="R115" s="188"/>
      <c r="S115" s="188"/>
      <c r="T115" s="189"/>
      <c r="AT115" s="183" t="s">
        <v>143</v>
      </c>
      <c r="AU115" s="183" t="s">
        <v>83</v>
      </c>
      <c r="AV115" s="12" t="s">
        <v>83</v>
      </c>
      <c r="AW115" s="12" t="s">
        <v>39</v>
      </c>
      <c r="AX115" s="12" t="s">
        <v>75</v>
      </c>
      <c r="AY115" s="183" t="s">
        <v>134</v>
      </c>
    </row>
    <row r="116" spans="2:51" s="13" customFormat="1" ht="13.5">
      <c r="B116" s="190"/>
      <c r="D116" s="174" t="s">
        <v>143</v>
      </c>
      <c r="E116" s="191" t="s">
        <v>92</v>
      </c>
      <c r="F116" s="192" t="s">
        <v>148</v>
      </c>
      <c r="H116" s="193">
        <v>36.37</v>
      </c>
      <c r="I116" s="194"/>
      <c r="L116" s="190"/>
      <c r="M116" s="195"/>
      <c r="N116" s="196"/>
      <c r="O116" s="196"/>
      <c r="P116" s="196"/>
      <c r="Q116" s="196"/>
      <c r="R116" s="196"/>
      <c r="S116" s="196"/>
      <c r="T116" s="197"/>
      <c r="AT116" s="191" t="s">
        <v>143</v>
      </c>
      <c r="AU116" s="191" t="s">
        <v>83</v>
      </c>
      <c r="AV116" s="13" t="s">
        <v>149</v>
      </c>
      <c r="AW116" s="13" t="s">
        <v>39</v>
      </c>
      <c r="AX116" s="13" t="s">
        <v>75</v>
      </c>
      <c r="AY116" s="191" t="s">
        <v>134</v>
      </c>
    </row>
    <row r="117" spans="2:51" s="14" customFormat="1" ht="13.5">
      <c r="B117" s="198"/>
      <c r="D117" s="199" t="s">
        <v>143</v>
      </c>
      <c r="E117" s="200" t="s">
        <v>32</v>
      </c>
      <c r="F117" s="201" t="s">
        <v>153</v>
      </c>
      <c r="H117" s="202">
        <v>36.37</v>
      </c>
      <c r="I117" s="203"/>
      <c r="L117" s="198"/>
      <c r="M117" s="204"/>
      <c r="N117" s="205"/>
      <c r="O117" s="205"/>
      <c r="P117" s="205"/>
      <c r="Q117" s="205"/>
      <c r="R117" s="205"/>
      <c r="S117" s="205"/>
      <c r="T117" s="206"/>
      <c r="AT117" s="207" t="s">
        <v>143</v>
      </c>
      <c r="AU117" s="207" t="s">
        <v>83</v>
      </c>
      <c r="AV117" s="14" t="s">
        <v>141</v>
      </c>
      <c r="AW117" s="14" t="s">
        <v>39</v>
      </c>
      <c r="AX117" s="14" t="s">
        <v>23</v>
      </c>
      <c r="AY117" s="207" t="s">
        <v>134</v>
      </c>
    </row>
    <row r="118" spans="2:65" s="1" customFormat="1" ht="22.5" customHeight="1">
      <c r="B118" s="160"/>
      <c r="C118" s="211" t="s">
        <v>178</v>
      </c>
      <c r="D118" s="211" t="s">
        <v>179</v>
      </c>
      <c r="E118" s="212" t="s">
        <v>180</v>
      </c>
      <c r="F118" s="213" t="s">
        <v>181</v>
      </c>
      <c r="G118" s="214" t="s">
        <v>170</v>
      </c>
      <c r="H118" s="215">
        <v>50.918</v>
      </c>
      <c r="I118" s="216"/>
      <c r="J118" s="217">
        <f>ROUND(I118*H118,2)</f>
        <v>0</v>
      </c>
      <c r="K118" s="213" t="s">
        <v>32</v>
      </c>
      <c r="L118" s="218"/>
      <c r="M118" s="219" t="s">
        <v>32</v>
      </c>
      <c r="N118" s="220" t="s">
        <v>46</v>
      </c>
      <c r="O118" s="36"/>
      <c r="P118" s="170">
        <f>O118*H118</f>
        <v>0</v>
      </c>
      <c r="Q118" s="170">
        <v>1</v>
      </c>
      <c r="R118" s="170">
        <f>Q118*H118</f>
        <v>50.918</v>
      </c>
      <c r="S118" s="170">
        <v>0</v>
      </c>
      <c r="T118" s="171">
        <f>S118*H118</f>
        <v>0</v>
      </c>
      <c r="AR118" s="18" t="s">
        <v>182</v>
      </c>
      <c r="AT118" s="18" t="s">
        <v>179</v>
      </c>
      <c r="AU118" s="18" t="s">
        <v>83</v>
      </c>
      <c r="AY118" s="18" t="s">
        <v>134</v>
      </c>
      <c r="BE118" s="172">
        <f>IF(N118="základní",J118,0)</f>
        <v>0</v>
      </c>
      <c r="BF118" s="172">
        <f>IF(N118="snížená",J118,0)</f>
        <v>0</v>
      </c>
      <c r="BG118" s="172">
        <f>IF(N118="zákl. přenesená",J118,0)</f>
        <v>0</v>
      </c>
      <c r="BH118" s="172">
        <f>IF(N118="sníž. přenesená",J118,0)</f>
        <v>0</v>
      </c>
      <c r="BI118" s="172">
        <f>IF(N118="nulová",J118,0)</f>
        <v>0</v>
      </c>
      <c r="BJ118" s="18" t="s">
        <v>23</v>
      </c>
      <c r="BK118" s="172">
        <f>ROUND(I118*H118,2)</f>
        <v>0</v>
      </c>
      <c r="BL118" s="18" t="s">
        <v>141</v>
      </c>
      <c r="BM118" s="18" t="s">
        <v>183</v>
      </c>
    </row>
    <row r="119" spans="2:51" s="12" customFormat="1" ht="13.5">
      <c r="B119" s="182"/>
      <c r="D119" s="199" t="s">
        <v>143</v>
      </c>
      <c r="E119" s="208" t="s">
        <v>32</v>
      </c>
      <c r="F119" s="209" t="s">
        <v>184</v>
      </c>
      <c r="H119" s="210">
        <v>50.918</v>
      </c>
      <c r="I119" s="186"/>
      <c r="L119" s="182"/>
      <c r="M119" s="187"/>
      <c r="N119" s="188"/>
      <c r="O119" s="188"/>
      <c r="P119" s="188"/>
      <c r="Q119" s="188"/>
      <c r="R119" s="188"/>
      <c r="S119" s="188"/>
      <c r="T119" s="189"/>
      <c r="AT119" s="183" t="s">
        <v>143</v>
      </c>
      <c r="AU119" s="183" t="s">
        <v>83</v>
      </c>
      <c r="AV119" s="12" t="s">
        <v>83</v>
      </c>
      <c r="AW119" s="12" t="s">
        <v>39</v>
      </c>
      <c r="AX119" s="12" t="s">
        <v>23</v>
      </c>
      <c r="AY119" s="183" t="s">
        <v>134</v>
      </c>
    </row>
    <row r="120" spans="2:65" s="1" customFormat="1" ht="22.5" customHeight="1">
      <c r="B120" s="160"/>
      <c r="C120" s="161" t="s">
        <v>182</v>
      </c>
      <c r="D120" s="161" t="s">
        <v>136</v>
      </c>
      <c r="E120" s="162" t="s">
        <v>185</v>
      </c>
      <c r="F120" s="163" t="s">
        <v>186</v>
      </c>
      <c r="G120" s="164" t="s">
        <v>187</v>
      </c>
      <c r="H120" s="165">
        <v>668.471</v>
      </c>
      <c r="I120" s="166"/>
      <c r="J120" s="167">
        <f>ROUND(I120*H120,2)</f>
        <v>0</v>
      </c>
      <c r="K120" s="163" t="s">
        <v>140</v>
      </c>
      <c r="L120" s="35"/>
      <c r="M120" s="168" t="s">
        <v>32</v>
      </c>
      <c r="N120" s="169" t="s">
        <v>46</v>
      </c>
      <c r="O120" s="36"/>
      <c r="P120" s="170">
        <f>O120*H120</f>
        <v>0</v>
      </c>
      <c r="Q120" s="170">
        <v>0</v>
      </c>
      <c r="R120" s="170">
        <f>Q120*H120</f>
        <v>0</v>
      </c>
      <c r="S120" s="170">
        <v>0</v>
      </c>
      <c r="T120" s="171">
        <f>S120*H120</f>
        <v>0</v>
      </c>
      <c r="AR120" s="18" t="s">
        <v>141</v>
      </c>
      <c r="AT120" s="18" t="s">
        <v>136</v>
      </c>
      <c r="AU120" s="18" t="s">
        <v>83</v>
      </c>
      <c r="AY120" s="18" t="s">
        <v>134</v>
      </c>
      <c r="BE120" s="172">
        <f>IF(N120="základní",J120,0)</f>
        <v>0</v>
      </c>
      <c r="BF120" s="172">
        <f>IF(N120="snížená",J120,0)</f>
        <v>0</v>
      </c>
      <c r="BG120" s="172">
        <f>IF(N120="zákl. přenesená",J120,0)</f>
        <v>0</v>
      </c>
      <c r="BH120" s="172">
        <f>IF(N120="sníž. přenesená",J120,0)</f>
        <v>0</v>
      </c>
      <c r="BI120" s="172">
        <f>IF(N120="nulová",J120,0)</f>
        <v>0</v>
      </c>
      <c r="BJ120" s="18" t="s">
        <v>23</v>
      </c>
      <c r="BK120" s="172">
        <f>ROUND(I120*H120,2)</f>
        <v>0</v>
      </c>
      <c r="BL120" s="18" t="s">
        <v>141</v>
      </c>
      <c r="BM120" s="18" t="s">
        <v>188</v>
      </c>
    </row>
    <row r="121" spans="2:51" s="12" customFormat="1" ht="13.5">
      <c r="B121" s="182"/>
      <c r="D121" s="199" t="s">
        <v>143</v>
      </c>
      <c r="E121" s="208" t="s">
        <v>32</v>
      </c>
      <c r="F121" s="209" t="s">
        <v>85</v>
      </c>
      <c r="H121" s="210">
        <v>668.471</v>
      </c>
      <c r="I121" s="186"/>
      <c r="L121" s="182"/>
      <c r="M121" s="187"/>
      <c r="N121" s="188"/>
      <c r="O121" s="188"/>
      <c r="P121" s="188"/>
      <c r="Q121" s="188"/>
      <c r="R121" s="188"/>
      <c r="S121" s="188"/>
      <c r="T121" s="189"/>
      <c r="AT121" s="183" t="s">
        <v>143</v>
      </c>
      <c r="AU121" s="183" t="s">
        <v>83</v>
      </c>
      <c r="AV121" s="12" t="s">
        <v>83</v>
      </c>
      <c r="AW121" s="12" t="s">
        <v>39</v>
      </c>
      <c r="AX121" s="12" t="s">
        <v>23</v>
      </c>
      <c r="AY121" s="183" t="s">
        <v>134</v>
      </c>
    </row>
    <row r="122" spans="2:65" s="1" customFormat="1" ht="22.5" customHeight="1">
      <c r="B122" s="160"/>
      <c r="C122" s="161" t="s">
        <v>189</v>
      </c>
      <c r="D122" s="161" t="s">
        <v>136</v>
      </c>
      <c r="E122" s="162" t="s">
        <v>190</v>
      </c>
      <c r="F122" s="163" t="s">
        <v>191</v>
      </c>
      <c r="G122" s="164" t="s">
        <v>192</v>
      </c>
      <c r="H122" s="165">
        <v>2</v>
      </c>
      <c r="I122" s="166"/>
      <c r="J122" s="167">
        <f>ROUND(I122*H122,2)</f>
        <v>0</v>
      </c>
      <c r="K122" s="163" t="s">
        <v>32</v>
      </c>
      <c r="L122" s="35"/>
      <c r="M122" s="168" t="s">
        <v>32</v>
      </c>
      <c r="N122" s="169" t="s">
        <v>46</v>
      </c>
      <c r="O122" s="36"/>
      <c r="P122" s="170">
        <f>O122*H122</f>
        <v>0</v>
      </c>
      <c r="Q122" s="170">
        <v>0</v>
      </c>
      <c r="R122" s="170">
        <f>Q122*H122</f>
        <v>0</v>
      </c>
      <c r="S122" s="170">
        <v>0</v>
      </c>
      <c r="T122" s="171">
        <f>S122*H122</f>
        <v>0</v>
      </c>
      <c r="AR122" s="18" t="s">
        <v>141</v>
      </c>
      <c r="AT122" s="18" t="s">
        <v>136</v>
      </c>
      <c r="AU122" s="18" t="s">
        <v>83</v>
      </c>
      <c r="AY122" s="18" t="s">
        <v>134</v>
      </c>
      <c r="BE122" s="172">
        <f>IF(N122="základní",J122,0)</f>
        <v>0</v>
      </c>
      <c r="BF122" s="172">
        <f>IF(N122="snížená",J122,0)</f>
        <v>0</v>
      </c>
      <c r="BG122" s="172">
        <f>IF(N122="zákl. přenesená",J122,0)</f>
        <v>0</v>
      </c>
      <c r="BH122" s="172">
        <f>IF(N122="sníž. přenesená",J122,0)</f>
        <v>0</v>
      </c>
      <c r="BI122" s="172">
        <f>IF(N122="nulová",J122,0)</f>
        <v>0</v>
      </c>
      <c r="BJ122" s="18" t="s">
        <v>23</v>
      </c>
      <c r="BK122" s="172">
        <f>ROUND(I122*H122,2)</f>
        <v>0</v>
      </c>
      <c r="BL122" s="18" t="s">
        <v>141</v>
      </c>
      <c r="BM122" s="18" t="s">
        <v>193</v>
      </c>
    </row>
    <row r="123" spans="2:63" s="10" customFormat="1" ht="29.25" customHeight="1">
      <c r="B123" s="146"/>
      <c r="D123" s="157" t="s">
        <v>74</v>
      </c>
      <c r="E123" s="158" t="s">
        <v>83</v>
      </c>
      <c r="F123" s="158" t="s">
        <v>194</v>
      </c>
      <c r="I123" s="149"/>
      <c r="J123" s="159">
        <f>BK123</f>
        <v>0</v>
      </c>
      <c r="L123" s="146"/>
      <c r="M123" s="151"/>
      <c r="N123" s="152"/>
      <c r="O123" s="152"/>
      <c r="P123" s="153">
        <f>SUM(P124:P129)</f>
        <v>0</v>
      </c>
      <c r="Q123" s="152"/>
      <c r="R123" s="153">
        <f>SUM(R124:R129)</f>
        <v>0.09171255</v>
      </c>
      <c r="S123" s="152"/>
      <c r="T123" s="154">
        <f>SUM(T124:T129)</f>
        <v>0</v>
      </c>
      <c r="AR123" s="147" t="s">
        <v>23</v>
      </c>
      <c r="AT123" s="155" t="s">
        <v>74</v>
      </c>
      <c r="AU123" s="155" t="s">
        <v>23</v>
      </c>
      <c r="AY123" s="147" t="s">
        <v>134</v>
      </c>
      <c r="BK123" s="156">
        <f>SUM(BK124:BK129)</f>
        <v>0</v>
      </c>
    </row>
    <row r="124" spans="2:65" s="1" customFormat="1" ht="22.5" customHeight="1">
      <c r="B124" s="160"/>
      <c r="C124" s="161" t="s">
        <v>28</v>
      </c>
      <c r="D124" s="161" t="s">
        <v>136</v>
      </c>
      <c r="E124" s="162" t="s">
        <v>195</v>
      </c>
      <c r="F124" s="163" t="s">
        <v>196</v>
      </c>
      <c r="G124" s="164" t="s">
        <v>187</v>
      </c>
      <c r="H124" s="165">
        <v>183.425</v>
      </c>
      <c r="I124" s="166"/>
      <c r="J124" s="167">
        <f>ROUND(I124*H124,2)</f>
        <v>0</v>
      </c>
      <c r="K124" s="163" t="s">
        <v>32</v>
      </c>
      <c r="L124" s="35"/>
      <c r="M124" s="168" t="s">
        <v>32</v>
      </c>
      <c r="N124" s="169" t="s">
        <v>46</v>
      </c>
      <c r="O124" s="36"/>
      <c r="P124" s="170">
        <f>O124*H124</f>
        <v>0</v>
      </c>
      <c r="Q124" s="170">
        <v>0.00027</v>
      </c>
      <c r="R124" s="170">
        <f>Q124*H124</f>
        <v>0.049524750000000006</v>
      </c>
      <c r="S124" s="170">
        <v>0</v>
      </c>
      <c r="T124" s="171">
        <f>S124*H124</f>
        <v>0</v>
      </c>
      <c r="AR124" s="18" t="s">
        <v>141</v>
      </c>
      <c r="AT124" s="18" t="s">
        <v>136</v>
      </c>
      <c r="AU124" s="18" t="s">
        <v>83</v>
      </c>
      <c r="AY124" s="18" t="s">
        <v>134</v>
      </c>
      <c r="BE124" s="172">
        <f>IF(N124="základní",J124,0)</f>
        <v>0</v>
      </c>
      <c r="BF124" s="172">
        <f>IF(N124="snížená",J124,0)</f>
        <v>0</v>
      </c>
      <c r="BG124" s="172">
        <f>IF(N124="zákl. přenesená",J124,0)</f>
        <v>0</v>
      </c>
      <c r="BH124" s="172">
        <f>IF(N124="sníž. přenesená",J124,0)</f>
        <v>0</v>
      </c>
      <c r="BI124" s="172">
        <f>IF(N124="nulová",J124,0)</f>
        <v>0</v>
      </c>
      <c r="BJ124" s="18" t="s">
        <v>23</v>
      </c>
      <c r="BK124" s="172">
        <f>ROUND(I124*H124,2)</f>
        <v>0</v>
      </c>
      <c r="BL124" s="18" t="s">
        <v>141</v>
      </c>
      <c r="BM124" s="18" t="s">
        <v>197</v>
      </c>
    </row>
    <row r="125" spans="2:51" s="12" customFormat="1" ht="13.5">
      <c r="B125" s="182"/>
      <c r="D125" s="174" t="s">
        <v>143</v>
      </c>
      <c r="E125" s="183" t="s">
        <v>32</v>
      </c>
      <c r="F125" s="184" t="s">
        <v>198</v>
      </c>
      <c r="H125" s="185">
        <v>183.425</v>
      </c>
      <c r="I125" s="186"/>
      <c r="L125" s="182"/>
      <c r="M125" s="187"/>
      <c r="N125" s="188"/>
      <c r="O125" s="188"/>
      <c r="P125" s="188"/>
      <c r="Q125" s="188"/>
      <c r="R125" s="188"/>
      <c r="S125" s="188"/>
      <c r="T125" s="189"/>
      <c r="AT125" s="183" t="s">
        <v>143</v>
      </c>
      <c r="AU125" s="183" t="s">
        <v>83</v>
      </c>
      <c r="AV125" s="12" t="s">
        <v>83</v>
      </c>
      <c r="AW125" s="12" t="s">
        <v>39</v>
      </c>
      <c r="AX125" s="12" t="s">
        <v>75</v>
      </c>
      <c r="AY125" s="183" t="s">
        <v>134</v>
      </c>
    </row>
    <row r="126" spans="2:51" s="13" customFormat="1" ht="13.5">
      <c r="B126" s="190"/>
      <c r="D126" s="174" t="s">
        <v>143</v>
      </c>
      <c r="E126" s="191" t="s">
        <v>99</v>
      </c>
      <c r="F126" s="192" t="s">
        <v>148</v>
      </c>
      <c r="H126" s="193">
        <v>183.425</v>
      </c>
      <c r="I126" s="194"/>
      <c r="L126" s="190"/>
      <c r="M126" s="195"/>
      <c r="N126" s="196"/>
      <c r="O126" s="196"/>
      <c r="P126" s="196"/>
      <c r="Q126" s="196"/>
      <c r="R126" s="196"/>
      <c r="S126" s="196"/>
      <c r="T126" s="197"/>
      <c r="AT126" s="191" t="s">
        <v>143</v>
      </c>
      <c r="AU126" s="191" t="s">
        <v>83</v>
      </c>
      <c r="AV126" s="13" t="s">
        <v>149</v>
      </c>
      <c r="AW126" s="13" t="s">
        <v>39</v>
      </c>
      <c r="AX126" s="13" t="s">
        <v>75</v>
      </c>
      <c r="AY126" s="191" t="s">
        <v>134</v>
      </c>
    </row>
    <row r="127" spans="2:51" s="14" customFormat="1" ht="13.5">
      <c r="B127" s="198"/>
      <c r="D127" s="199" t="s">
        <v>143</v>
      </c>
      <c r="E127" s="200" t="s">
        <v>32</v>
      </c>
      <c r="F127" s="201" t="s">
        <v>153</v>
      </c>
      <c r="H127" s="202">
        <v>183.425</v>
      </c>
      <c r="I127" s="203"/>
      <c r="L127" s="198"/>
      <c r="M127" s="204"/>
      <c r="N127" s="205"/>
      <c r="O127" s="205"/>
      <c r="P127" s="205"/>
      <c r="Q127" s="205"/>
      <c r="R127" s="205"/>
      <c r="S127" s="205"/>
      <c r="T127" s="206"/>
      <c r="AT127" s="207" t="s">
        <v>143</v>
      </c>
      <c r="AU127" s="207" t="s">
        <v>83</v>
      </c>
      <c r="AV127" s="14" t="s">
        <v>141</v>
      </c>
      <c r="AW127" s="14" t="s">
        <v>39</v>
      </c>
      <c r="AX127" s="14" t="s">
        <v>23</v>
      </c>
      <c r="AY127" s="207" t="s">
        <v>134</v>
      </c>
    </row>
    <row r="128" spans="2:65" s="1" customFormat="1" ht="22.5" customHeight="1">
      <c r="B128" s="160"/>
      <c r="C128" s="211" t="s">
        <v>199</v>
      </c>
      <c r="D128" s="211" t="s">
        <v>179</v>
      </c>
      <c r="E128" s="212" t="s">
        <v>200</v>
      </c>
      <c r="F128" s="213" t="s">
        <v>201</v>
      </c>
      <c r="G128" s="214" t="s">
        <v>187</v>
      </c>
      <c r="H128" s="215">
        <v>210.939</v>
      </c>
      <c r="I128" s="216"/>
      <c r="J128" s="217">
        <f>ROUND(I128*H128,2)</f>
        <v>0</v>
      </c>
      <c r="K128" s="213" t="s">
        <v>32</v>
      </c>
      <c r="L128" s="218"/>
      <c r="M128" s="219" t="s">
        <v>32</v>
      </c>
      <c r="N128" s="220" t="s">
        <v>46</v>
      </c>
      <c r="O128" s="36"/>
      <c r="P128" s="170">
        <f>O128*H128</f>
        <v>0</v>
      </c>
      <c r="Q128" s="170">
        <v>0.0002</v>
      </c>
      <c r="R128" s="170">
        <f>Q128*H128</f>
        <v>0.0421878</v>
      </c>
      <c r="S128" s="170">
        <v>0</v>
      </c>
      <c r="T128" s="171">
        <f>S128*H128</f>
        <v>0</v>
      </c>
      <c r="AR128" s="18" t="s">
        <v>182</v>
      </c>
      <c r="AT128" s="18" t="s">
        <v>179</v>
      </c>
      <c r="AU128" s="18" t="s">
        <v>83</v>
      </c>
      <c r="AY128" s="18" t="s">
        <v>134</v>
      </c>
      <c r="BE128" s="172">
        <f>IF(N128="základní",J128,0)</f>
        <v>0</v>
      </c>
      <c r="BF128" s="172">
        <f>IF(N128="snížená",J128,0)</f>
        <v>0</v>
      </c>
      <c r="BG128" s="172">
        <f>IF(N128="zákl. přenesená",J128,0)</f>
        <v>0</v>
      </c>
      <c r="BH128" s="172">
        <f>IF(N128="sníž. přenesená",J128,0)</f>
        <v>0</v>
      </c>
      <c r="BI128" s="172">
        <f>IF(N128="nulová",J128,0)</f>
        <v>0</v>
      </c>
      <c r="BJ128" s="18" t="s">
        <v>23</v>
      </c>
      <c r="BK128" s="172">
        <f>ROUND(I128*H128,2)</f>
        <v>0</v>
      </c>
      <c r="BL128" s="18" t="s">
        <v>141</v>
      </c>
      <c r="BM128" s="18" t="s">
        <v>202</v>
      </c>
    </row>
    <row r="129" spans="2:51" s="12" customFormat="1" ht="13.5">
      <c r="B129" s="182"/>
      <c r="D129" s="174" t="s">
        <v>143</v>
      </c>
      <c r="E129" s="183" t="s">
        <v>32</v>
      </c>
      <c r="F129" s="184" t="s">
        <v>203</v>
      </c>
      <c r="H129" s="185">
        <v>210.939</v>
      </c>
      <c r="I129" s="186"/>
      <c r="L129" s="182"/>
      <c r="M129" s="187"/>
      <c r="N129" s="188"/>
      <c r="O129" s="188"/>
      <c r="P129" s="188"/>
      <c r="Q129" s="188"/>
      <c r="R129" s="188"/>
      <c r="S129" s="188"/>
      <c r="T129" s="189"/>
      <c r="AT129" s="183" t="s">
        <v>143</v>
      </c>
      <c r="AU129" s="183" t="s">
        <v>83</v>
      </c>
      <c r="AV129" s="12" t="s">
        <v>83</v>
      </c>
      <c r="AW129" s="12" t="s">
        <v>39</v>
      </c>
      <c r="AX129" s="12" t="s">
        <v>23</v>
      </c>
      <c r="AY129" s="183" t="s">
        <v>134</v>
      </c>
    </row>
    <row r="130" spans="2:63" s="10" customFormat="1" ht="29.25" customHeight="1">
      <c r="B130" s="146"/>
      <c r="D130" s="157" t="s">
        <v>74</v>
      </c>
      <c r="E130" s="158" t="s">
        <v>167</v>
      </c>
      <c r="F130" s="158" t="s">
        <v>204</v>
      </c>
      <c r="I130" s="149"/>
      <c r="J130" s="159">
        <f>BK130</f>
        <v>0</v>
      </c>
      <c r="L130" s="146"/>
      <c r="M130" s="151"/>
      <c r="N130" s="152"/>
      <c r="O130" s="152"/>
      <c r="P130" s="153">
        <f>SUM(P131:P152)</f>
        <v>0</v>
      </c>
      <c r="Q130" s="152"/>
      <c r="R130" s="153">
        <f>SUM(R131:R152)</f>
        <v>0.38122554999999997</v>
      </c>
      <c r="S130" s="152"/>
      <c r="T130" s="154">
        <f>SUM(T131:T152)</f>
        <v>0</v>
      </c>
      <c r="AR130" s="147" t="s">
        <v>23</v>
      </c>
      <c r="AT130" s="155" t="s">
        <v>74</v>
      </c>
      <c r="AU130" s="155" t="s">
        <v>23</v>
      </c>
      <c r="AY130" s="147" t="s">
        <v>134</v>
      </c>
      <c r="BK130" s="156">
        <f>SUM(BK131:BK152)</f>
        <v>0</v>
      </c>
    </row>
    <row r="131" spans="2:65" s="1" customFormat="1" ht="22.5" customHeight="1">
      <c r="B131" s="160"/>
      <c r="C131" s="161" t="s">
        <v>205</v>
      </c>
      <c r="D131" s="161" t="s">
        <v>136</v>
      </c>
      <c r="E131" s="162" t="s">
        <v>206</v>
      </c>
      <c r="F131" s="163" t="s">
        <v>207</v>
      </c>
      <c r="G131" s="164" t="s">
        <v>187</v>
      </c>
      <c r="H131" s="165">
        <v>620.089</v>
      </c>
      <c r="I131" s="166"/>
      <c r="J131" s="167">
        <f>ROUND(I131*H131,2)</f>
        <v>0</v>
      </c>
      <c r="K131" s="163" t="s">
        <v>32</v>
      </c>
      <c r="L131" s="35"/>
      <c r="M131" s="168" t="s">
        <v>32</v>
      </c>
      <c r="N131" s="169" t="s">
        <v>46</v>
      </c>
      <c r="O131" s="36"/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AR131" s="18" t="s">
        <v>141</v>
      </c>
      <c r="AT131" s="18" t="s">
        <v>136</v>
      </c>
      <c r="AU131" s="18" t="s">
        <v>83</v>
      </c>
      <c r="AY131" s="18" t="s">
        <v>134</v>
      </c>
      <c r="BE131" s="172">
        <f>IF(N131="základní",J131,0)</f>
        <v>0</v>
      </c>
      <c r="BF131" s="172">
        <f>IF(N131="snížená",J131,0)</f>
        <v>0</v>
      </c>
      <c r="BG131" s="172">
        <f>IF(N131="zákl. přenesená",J131,0)</f>
        <v>0</v>
      </c>
      <c r="BH131" s="172">
        <f>IF(N131="sníž. přenesená",J131,0)</f>
        <v>0</v>
      </c>
      <c r="BI131" s="172">
        <f>IF(N131="nulová",J131,0)</f>
        <v>0</v>
      </c>
      <c r="BJ131" s="18" t="s">
        <v>23</v>
      </c>
      <c r="BK131" s="172">
        <f>ROUND(I131*H131,2)</f>
        <v>0</v>
      </c>
      <c r="BL131" s="18" t="s">
        <v>141</v>
      </c>
      <c r="BM131" s="18" t="s">
        <v>208</v>
      </c>
    </row>
    <row r="132" spans="2:51" s="12" customFormat="1" ht="13.5">
      <c r="B132" s="182"/>
      <c r="D132" s="199" t="s">
        <v>143</v>
      </c>
      <c r="E132" s="208" t="s">
        <v>32</v>
      </c>
      <c r="F132" s="209" t="s">
        <v>94</v>
      </c>
      <c r="H132" s="210">
        <v>620.089</v>
      </c>
      <c r="I132" s="186"/>
      <c r="L132" s="182"/>
      <c r="M132" s="187"/>
      <c r="N132" s="188"/>
      <c r="O132" s="188"/>
      <c r="P132" s="188"/>
      <c r="Q132" s="188"/>
      <c r="R132" s="188"/>
      <c r="S132" s="188"/>
      <c r="T132" s="189"/>
      <c r="AT132" s="183" t="s">
        <v>143</v>
      </c>
      <c r="AU132" s="183" t="s">
        <v>83</v>
      </c>
      <c r="AV132" s="12" t="s">
        <v>83</v>
      </c>
      <c r="AW132" s="12" t="s">
        <v>39</v>
      </c>
      <c r="AX132" s="12" t="s">
        <v>23</v>
      </c>
      <c r="AY132" s="183" t="s">
        <v>134</v>
      </c>
    </row>
    <row r="133" spans="2:65" s="1" customFormat="1" ht="22.5" customHeight="1">
      <c r="B133" s="160"/>
      <c r="C133" s="161" t="s">
        <v>209</v>
      </c>
      <c r="D133" s="161" t="s">
        <v>136</v>
      </c>
      <c r="E133" s="162" t="s">
        <v>210</v>
      </c>
      <c r="F133" s="163" t="s">
        <v>211</v>
      </c>
      <c r="G133" s="164" t="s">
        <v>187</v>
      </c>
      <c r="H133" s="165">
        <v>620.089</v>
      </c>
      <c r="I133" s="166"/>
      <c r="J133" s="167">
        <f>ROUND(I133*H133,2)</f>
        <v>0</v>
      </c>
      <c r="K133" s="163" t="s">
        <v>32</v>
      </c>
      <c r="L133" s="35"/>
      <c r="M133" s="168" t="s">
        <v>32</v>
      </c>
      <c r="N133" s="169" t="s">
        <v>46</v>
      </c>
      <c r="O133" s="36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AR133" s="18" t="s">
        <v>141</v>
      </c>
      <c r="AT133" s="18" t="s">
        <v>136</v>
      </c>
      <c r="AU133" s="18" t="s">
        <v>83</v>
      </c>
      <c r="AY133" s="18" t="s">
        <v>134</v>
      </c>
      <c r="BE133" s="172">
        <f>IF(N133="základní",J133,0)</f>
        <v>0</v>
      </c>
      <c r="BF133" s="172">
        <f>IF(N133="snížená",J133,0)</f>
        <v>0</v>
      </c>
      <c r="BG133" s="172">
        <f>IF(N133="zákl. přenesená",J133,0)</f>
        <v>0</v>
      </c>
      <c r="BH133" s="172">
        <f>IF(N133="sníž. přenesená",J133,0)</f>
        <v>0</v>
      </c>
      <c r="BI133" s="172">
        <f>IF(N133="nulová",J133,0)</f>
        <v>0</v>
      </c>
      <c r="BJ133" s="18" t="s">
        <v>23</v>
      </c>
      <c r="BK133" s="172">
        <f>ROUND(I133*H133,2)</f>
        <v>0</v>
      </c>
      <c r="BL133" s="18" t="s">
        <v>141</v>
      </c>
      <c r="BM133" s="18" t="s">
        <v>212</v>
      </c>
    </row>
    <row r="134" spans="2:51" s="12" customFormat="1" ht="13.5">
      <c r="B134" s="182"/>
      <c r="D134" s="199" t="s">
        <v>143</v>
      </c>
      <c r="E134" s="208" t="s">
        <v>32</v>
      </c>
      <c r="F134" s="209" t="s">
        <v>94</v>
      </c>
      <c r="H134" s="210">
        <v>620.089</v>
      </c>
      <c r="I134" s="186"/>
      <c r="L134" s="182"/>
      <c r="M134" s="187"/>
      <c r="N134" s="188"/>
      <c r="O134" s="188"/>
      <c r="P134" s="188"/>
      <c r="Q134" s="188"/>
      <c r="R134" s="188"/>
      <c r="S134" s="188"/>
      <c r="T134" s="189"/>
      <c r="AT134" s="183" t="s">
        <v>143</v>
      </c>
      <c r="AU134" s="183" t="s">
        <v>83</v>
      </c>
      <c r="AV134" s="12" t="s">
        <v>83</v>
      </c>
      <c r="AW134" s="12" t="s">
        <v>39</v>
      </c>
      <c r="AX134" s="12" t="s">
        <v>23</v>
      </c>
      <c r="AY134" s="183" t="s">
        <v>134</v>
      </c>
    </row>
    <row r="135" spans="2:65" s="1" customFormat="1" ht="22.5" customHeight="1">
      <c r="B135" s="160"/>
      <c r="C135" s="161" t="s">
        <v>213</v>
      </c>
      <c r="D135" s="161" t="s">
        <v>136</v>
      </c>
      <c r="E135" s="162" t="s">
        <v>214</v>
      </c>
      <c r="F135" s="163" t="s">
        <v>215</v>
      </c>
      <c r="G135" s="164" t="s">
        <v>187</v>
      </c>
      <c r="H135" s="165">
        <v>620.089</v>
      </c>
      <c r="I135" s="166"/>
      <c r="J135" s="167">
        <f>ROUND(I135*H135,2)</f>
        <v>0</v>
      </c>
      <c r="K135" s="163" t="s">
        <v>32</v>
      </c>
      <c r="L135" s="35"/>
      <c r="M135" s="168" t="s">
        <v>32</v>
      </c>
      <c r="N135" s="169" t="s">
        <v>46</v>
      </c>
      <c r="O135" s="36"/>
      <c r="P135" s="170">
        <f>O135*H135</f>
        <v>0</v>
      </c>
      <c r="Q135" s="170">
        <v>0</v>
      </c>
      <c r="R135" s="170">
        <f>Q135*H135</f>
        <v>0</v>
      </c>
      <c r="S135" s="170">
        <v>0</v>
      </c>
      <c r="T135" s="171">
        <f>S135*H135</f>
        <v>0</v>
      </c>
      <c r="AR135" s="18" t="s">
        <v>141</v>
      </c>
      <c r="AT135" s="18" t="s">
        <v>136</v>
      </c>
      <c r="AU135" s="18" t="s">
        <v>83</v>
      </c>
      <c r="AY135" s="18" t="s">
        <v>134</v>
      </c>
      <c r="BE135" s="172">
        <f>IF(N135="základní",J135,0)</f>
        <v>0</v>
      </c>
      <c r="BF135" s="172">
        <f>IF(N135="snížená",J135,0)</f>
        <v>0</v>
      </c>
      <c r="BG135" s="172">
        <f>IF(N135="zákl. přenesená",J135,0)</f>
        <v>0</v>
      </c>
      <c r="BH135" s="172">
        <f>IF(N135="sníž. přenesená",J135,0)</f>
        <v>0</v>
      </c>
      <c r="BI135" s="172">
        <f>IF(N135="nulová",J135,0)</f>
        <v>0</v>
      </c>
      <c r="BJ135" s="18" t="s">
        <v>23</v>
      </c>
      <c r="BK135" s="172">
        <f>ROUND(I135*H135,2)</f>
        <v>0</v>
      </c>
      <c r="BL135" s="18" t="s">
        <v>141</v>
      </c>
      <c r="BM135" s="18" t="s">
        <v>216</v>
      </c>
    </row>
    <row r="136" spans="2:51" s="12" customFormat="1" ht="13.5">
      <c r="B136" s="182"/>
      <c r="D136" s="199" t="s">
        <v>143</v>
      </c>
      <c r="E136" s="208" t="s">
        <v>32</v>
      </c>
      <c r="F136" s="209" t="s">
        <v>94</v>
      </c>
      <c r="H136" s="210">
        <v>620.089</v>
      </c>
      <c r="I136" s="186"/>
      <c r="L136" s="182"/>
      <c r="M136" s="187"/>
      <c r="N136" s="188"/>
      <c r="O136" s="188"/>
      <c r="P136" s="188"/>
      <c r="Q136" s="188"/>
      <c r="R136" s="188"/>
      <c r="S136" s="188"/>
      <c r="T136" s="189"/>
      <c r="AT136" s="183" t="s">
        <v>143</v>
      </c>
      <c r="AU136" s="183" t="s">
        <v>83</v>
      </c>
      <c r="AV136" s="12" t="s">
        <v>83</v>
      </c>
      <c r="AW136" s="12" t="s">
        <v>39</v>
      </c>
      <c r="AX136" s="12" t="s">
        <v>23</v>
      </c>
      <c r="AY136" s="183" t="s">
        <v>134</v>
      </c>
    </row>
    <row r="137" spans="2:65" s="1" customFormat="1" ht="22.5" customHeight="1">
      <c r="B137" s="160"/>
      <c r="C137" s="161" t="s">
        <v>8</v>
      </c>
      <c r="D137" s="161" t="s">
        <v>136</v>
      </c>
      <c r="E137" s="162" t="s">
        <v>217</v>
      </c>
      <c r="F137" s="163" t="s">
        <v>218</v>
      </c>
      <c r="G137" s="164" t="s">
        <v>187</v>
      </c>
      <c r="H137" s="165">
        <v>620.089</v>
      </c>
      <c r="I137" s="166"/>
      <c r="J137" s="167">
        <f>ROUND(I137*H137,2)</f>
        <v>0</v>
      </c>
      <c r="K137" s="163" t="s">
        <v>140</v>
      </c>
      <c r="L137" s="35"/>
      <c r="M137" s="168" t="s">
        <v>32</v>
      </c>
      <c r="N137" s="169" t="s">
        <v>46</v>
      </c>
      <c r="O137" s="36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AR137" s="18" t="s">
        <v>141</v>
      </c>
      <c r="AT137" s="18" t="s">
        <v>136</v>
      </c>
      <c r="AU137" s="18" t="s">
        <v>83</v>
      </c>
      <c r="AY137" s="18" t="s">
        <v>134</v>
      </c>
      <c r="BE137" s="172">
        <f>IF(N137="základní",J137,0)</f>
        <v>0</v>
      </c>
      <c r="BF137" s="172">
        <f>IF(N137="snížená",J137,0)</f>
        <v>0</v>
      </c>
      <c r="BG137" s="172">
        <f>IF(N137="zákl. přenesená",J137,0)</f>
        <v>0</v>
      </c>
      <c r="BH137" s="172">
        <f>IF(N137="sníž. přenesená",J137,0)</f>
        <v>0</v>
      </c>
      <c r="BI137" s="172">
        <f>IF(N137="nulová",J137,0)</f>
        <v>0</v>
      </c>
      <c r="BJ137" s="18" t="s">
        <v>23</v>
      </c>
      <c r="BK137" s="172">
        <f>ROUND(I137*H137,2)</f>
        <v>0</v>
      </c>
      <c r="BL137" s="18" t="s">
        <v>141</v>
      </c>
      <c r="BM137" s="18" t="s">
        <v>219</v>
      </c>
    </row>
    <row r="138" spans="2:51" s="12" customFormat="1" ht="13.5">
      <c r="B138" s="182"/>
      <c r="D138" s="174" t="s">
        <v>143</v>
      </c>
      <c r="E138" s="183" t="s">
        <v>32</v>
      </c>
      <c r="F138" s="184" t="s">
        <v>220</v>
      </c>
      <c r="H138" s="185">
        <v>645.12</v>
      </c>
      <c r="I138" s="186"/>
      <c r="L138" s="182"/>
      <c r="M138" s="187"/>
      <c r="N138" s="188"/>
      <c r="O138" s="188"/>
      <c r="P138" s="188"/>
      <c r="Q138" s="188"/>
      <c r="R138" s="188"/>
      <c r="S138" s="188"/>
      <c r="T138" s="189"/>
      <c r="AT138" s="183" t="s">
        <v>143</v>
      </c>
      <c r="AU138" s="183" t="s">
        <v>83</v>
      </c>
      <c r="AV138" s="12" t="s">
        <v>83</v>
      </c>
      <c r="AW138" s="12" t="s">
        <v>39</v>
      </c>
      <c r="AX138" s="12" t="s">
        <v>75</v>
      </c>
      <c r="AY138" s="183" t="s">
        <v>134</v>
      </c>
    </row>
    <row r="139" spans="2:51" s="12" customFormat="1" ht="13.5">
      <c r="B139" s="182"/>
      <c r="D139" s="174" t="s">
        <v>143</v>
      </c>
      <c r="E139" s="183" t="s">
        <v>32</v>
      </c>
      <c r="F139" s="184" t="s">
        <v>221</v>
      </c>
      <c r="H139" s="185">
        <v>-116.64</v>
      </c>
      <c r="I139" s="186"/>
      <c r="L139" s="182"/>
      <c r="M139" s="187"/>
      <c r="N139" s="188"/>
      <c r="O139" s="188"/>
      <c r="P139" s="188"/>
      <c r="Q139" s="188"/>
      <c r="R139" s="188"/>
      <c r="S139" s="188"/>
      <c r="T139" s="189"/>
      <c r="AT139" s="183" t="s">
        <v>143</v>
      </c>
      <c r="AU139" s="183" t="s">
        <v>83</v>
      </c>
      <c r="AV139" s="12" t="s">
        <v>83</v>
      </c>
      <c r="AW139" s="12" t="s">
        <v>39</v>
      </c>
      <c r="AX139" s="12" t="s">
        <v>75</v>
      </c>
      <c r="AY139" s="183" t="s">
        <v>134</v>
      </c>
    </row>
    <row r="140" spans="2:51" s="12" customFormat="1" ht="13.5">
      <c r="B140" s="182"/>
      <c r="D140" s="174" t="s">
        <v>143</v>
      </c>
      <c r="E140" s="183" t="s">
        <v>32</v>
      </c>
      <c r="F140" s="184" t="s">
        <v>222</v>
      </c>
      <c r="H140" s="185">
        <v>91.609</v>
      </c>
      <c r="I140" s="186"/>
      <c r="L140" s="182"/>
      <c r="M140" s="187"/>
      <c r="N140" s="188"/>
      <c r="O140" s="188"/>
      <c r="P140" s="188"/>
      <c r="Q140" s="188"/>
      <c r="R140" s="188"/>
      <c r="S140" s="188"/>
      <c r="T140" s="189"/>
      <c r="AT140" s="183" t="s">
        <v>143</v>
      </c>
      <c r="AU140" s="183" t="s">
        <v>83</v>
      </c>
      <c r="AV140" s="12" t="s">
        <v>83</v>
      </c>
      <c r="AW140" s="12" t="s">
        <v>39</v>
      </c>
      <c r="AX140" s="12" t="s">
        <v>75</v>
      </c>
      <c r="AY140" s="183" t="s">
        <v>134</v>
      </c>
    </row>
    <row r="141" spans="2:51" s="13" customFormat="1" ht="13.5">
      <c r="B141" s="190"/>
      <c r="D141" s="174" t="s">
        <v>143</v>
      </c>
      <c r="E141" s="191" t="s">
        <v>94</v>
      </c>
      <c r="F141" s="192" t="s">
        <v>148</v>
      </c>
      <c r="H141" s="193">
        <v>620.089</v>
      </c>
      <c r="I141" s="194"/>
      <c r="L141" s="190"/>
      <c r="M141" s="195"/>
      <c r="N141" s="196"/>
      <c r="O141" s="196"/>
      <c r="P141" s="196"/>
      <c r="Q141" s="196"/>
      <c r="R141" s="196"/>
      <c r="S141" s="196"/>
      <c r="T141" s="197"/>
      <c r="AT141" s="191" t="s">
        <v>143</v>
      </c>
      <c r="AU141" s="191" t="s">
        <v>83</v>
      </c>
      <c r="AV141" s="13" t="s">
        <v>149</v>
      </c>
      <c r="AW141" s="13" t="s">
        <v>39</v>
      </c>
      <c r="AX141" s="13" t="s">
        <v>75</v>
      </c>
      <c r="AY141" s="191" t="s">
        <v>134</v>
      </c>
    </row>
    <row r="142" spans="2:51" s="14" customFormat="1" ht="13.5">
      <c r="B142" s="198"/>
      <c r="D142" s="199" t="s">
        <v>143</v>
      </c>
      <c r="E142" s="200" t="s">
        <v>32</v>
      </c>
      <c r="F142" s="201" t="s">
        <v>153</v>
      </c>
      <c r="H142" s="202">
        <v>620.089</v>
      </c>
      <c r="I142" s="203"/>
      <c r="L142" s="198"/>
      <c r="M142" s="204"/>
      <c r="N142" s="205"/>
      <c r="O142" s="205"/>
      <c r="P142" s="205"/>
      <c r="Q142" s="205"/>
      <c r="R142" s="205"/>
      <c r="S142" s="205"/>
      <c r="T142" s="206"/>
      <c r="AT142" s="207" t="s">
        <v>143</v>
      </c>
      <c r="AU142" s="207" t="s">
        <v>83</v>
      </c>
      <c r="AV142" s="14" t="s">
        <v>141</v>
      </c>
      <c r="AW142" s="14" t="s">
        <v>39</v>
      </c>
      <c r="AX142" s="14" t="s">
        <v>23</v>
      </c>
      <c r="AY142" s="207" t="s">
        <v>134</v>
      </c>
    </row>
    <row r="143" spans="2:65" s="1" customFormat="1" ht="22.5" customHeight="1">
      <c r="B143" s="160"/>
      <c r="C143" s="161" t="s">
        <v>223</v>
      </c>
      <c r="D143" s="161" t="s">
        <v>136</v>
      </c>
      <c r="E143" s="162" t="s">
        <v>224</v>
      </c>
      <c r="F143" s="163" t="s">
        <v>225</v>
      </c>
      <c r="G143" s="164" t="s">
        <v>187</v>
      </c>
      <c r="H143" s="165">
        <v>620.089</v>
      </c>
      <c r="I143" s="166"/>
      <c r="J143" s="167">
        <f>ROUND(I143*H143,2)</f>
        <v>0</v>
      </c>
      <c r="K143" s="163" t="s">
        <v>140</v>
      </c>
      <c r="L143" s="35"/>
      <c r="M143" s="168" t="s">
        <v>32</v>
      </c>
      <c r="N143" s="169" t="s">
        <v>46</v>
      </c>
      <c r="O143" s="36"/>
      <c r="P143" s="170">
        <f>O143*H143</f>
        <v>0</v>
      </c>
      <c r="Q143" s="170">
        <v>0.00061</v>
      </c>
      <c r="R143" s="170">
        <f>Q143*H143</f>
        <v>0.37825429</v>
      </c>
      <c r="S143" s="170">
        <v>0</v>
      </c>
      <c r="T143" s="171">
        <f>S143*H143</f>
        <v>0</v>
      </c>
      <c r="AR143" s="18" t="s">
        <v>141</v>
      </c>
      <c r="AT143" s="18" t="s">
        <v>136</v>
      </c>
      <c r="AU143" s="18" t="s">
        <v>83</v>
      </c>
      <c r="AY143" s="18" t="s">
        <v>134</v>
      </c>
      <c r="BE143" s="172">
        <f>IF(N143="základní",J143,0)</f>
        <v>0</v>
      </c>
      <c r="BF143" s="172">
        <f>IF(N143="snížená",J143,0)</f>
        <v>0</v>
      </c>
      <c r="BG143" s="172">
        <f>IF(N143="zákl. přenesená",J143,0)</f>
        <v>0</v>
      </c>
      <c r="BH143" s="172">
        <f>IF(N143="sníž. přenesená",J143,0)</f>
        <v>0</v>
      </c>
      <c r="BI143" s="172">
        <f>IF(N143="nulová",J143,0)</f>
        <v>0</v>
      </c>
      <c r="BJ143" s="18" t="s">
        <v>23</v>
      </c>
      <c r="BK143" s="172">
        <f>ROUND(I143*H143,2)</f>
        <v>0</v>
      </c>
      <c r="BL143" s="18" t="s">
        <v>141</v>
      </c>
      <c r="BM143" s="18" t="s">
        <v>226</v>
      </c>
    </row>
    <row r="144" spans="2:51" s="12" customFormat="1" ht="13.5">
      <c r="B144" s="182"/>
      <c r="D144" s="199" t="s">
        <v>143</v>
      </c>
      <c r="E144" s="208" t="s">
        <v>32</v>
      </c>
      <c r="F144" s="209" t="s">
        <v>94</v>
      </c>
      <c r="H144" s="210">
        <v>620.089</v>
      </c>
      <c r="I144" s="186"/>
      <c r="L144" s="182"/>
      <c r="M144" s="187"/>
      <c r="N144" s="188"/>
      <c r="O144" s="188"/>
      <c r="P144" s="188"/>
      <c r="Q144" s="188"/>
      <c r="R144" s="188"/>
      <c r="S144" s="188"/>
      <c r="T144" s="189"/>
      <c r="AT144" s="183" t="s">
        <v>143</v>
      </c>
      <c r="AU144" s="183" t="s">
        <v>83</v>
      </c>
      <c r="AV144" s="12" t="s">
        <v>83</v>
      </c>
      <c r="AW144" s="12" t="s">
        <v>39</v>
      </c>
      <c r="AX144" s="12" t="s">
        <v>23</v>
      </c>
      <c r="AY144" s="183" t="s">
        <v>134</v>
      </c>
    </row>
    <row r="145" spans="2:65" s="1" customFormat="1" ht="31.5" customHeight="1">
      <c r="B145" s="160"/>
      <c r="C145" s="161" t="s">
        <v>227</v>
      </c>
      <c r="D145" s="161" t="s">
        <v>136</v>
      </c>
      <c r="E145" s="162" t="s">
        <v>228</v>
      </c>
      <c r="F145" s="163" t="s">
        <v>229</v>
      </c>
      <c r="G145" s="164" t="s">
        <v>187</v>
      </c>
      <c r="H145" s="165">
        <v>620.089</v>
      </c>
      <c r="I145" s="166"/>
      <c r="J145" s="167">
        <f>ROUND(I145*H145,2)</f>
        <v>0</v>
      </c>
      <c r="K145" s="163" t="s">
        <v>140</v>
      </c>
      <c r="L145" s="35"/>
      <c r="M145" s="168" t="s">
        <v>32</v>
      </c>
      <c r="N145" s="169" t="s">
        <v>46</v>
      </c>
      <c r="O145" s="36"/>
      <c r="P145" s="170">
        <f>O145*H145</f>
        <v>0</v>
      </c>
      <c r="Q145" s="170">
        <v>0</v>
      </c>
      <c r="R145" s="170">
        <f>Q145*H145</f>
        <v>0</v>
      </c>
      <c r="S145" s="170">
        <v>0</v>
      </c>
      <c r="T145" s="171">
        <f>S145*H145</f>
        <v>0</v>
      </c>
      <c r="AR145" s="18" t="s">
        <v>141</v>
      </c>
      <c r="AT145" s="18" t="s">
        <v>136</v>
      </c>
      <c r="AU145" s="18" t="s">
        <v>83</v>
      </c>
      <c r="AY145" s="18" t="s">
        <v>134</v>
      </c>
      <c r="BE145" s="172">
        <f>IF(N145="základní",J145,0)</f>
        <v>0</v>
      </c>
      <c r="BF145" s="172">
        <f>IF(N145="snížená",J145,0)</f>
        <v>0</v>
      </c>
      <c r="BG145" s="172">
        <f>IF(N145="zákl. přenesená",J145,0)</f>
        <v>0</v>
      </c>
      <c r="BH145" s="172">
        <f>IF(N145="sníž. přenesená",J145,0)</f>
        <v>0</v>
      </c>
      <c r="BI145" s="172">
        <f>IF(N145="nulová",J145,0)</f>
        <v>0</v>
      </c>
      <c r="BJ145" s="18" t="s">
        <v>23</v>
      </c>
      <c r="BK145" s="172">
        <f>ROUND(I145*H145,2)</f>
        <v>0</v>
      </c>
      <c r="BL145" s="18" t="s">
        <v>141</v>
      </c>
      <c r="BM145" s="18" t="s">
        <v>230</v>
      </c>
    </row>
    <row r="146" spans="2:51" s="12" customFormat="1" ht="13.5">
      <c r="B146" s="182"/>
      <c r="D146" s="199" t="s">
        <v>143</v>
      </c>
      <c r="E146" s="208" t="s">
        <v>32</v>
      </c>
      <c r="F146" s="209" t="s">
        <v>94</v>
      </c>
      <c r="H146" s="210">
        <v>620.089</v>
      </c>
      <c r="I146" s="186"/>
      <c r="L146" s="182"/>
      <c r="M146" s="187"/>
      <c r="N146" s="188"/>
      <c r="O146" s="188"/>
      <c r="P146" s="188"/>
      <c r="Q146" s="188"/>
      <c r="R146" s="188"/>
      <c r="S146" s="188"/>
      <c r="T146" s="189"/>
      <c r="AT146" s="183" t="s">
        <v>143</v>
      </c>
      <c r="AU146" s="183" t="s">
        <v>83</v>
      </c>
      <c r="AV146" s="12" t="s">
        <v>83</v>
      </c>
      <c r="AW146" s="12" t="s">
        <v>39</v>
      </c>
      <c r="AX146" s="12" t="s">
        <v>23</v>
      </c>
      <c r="AY146" s="183" t="s">
        <v>134</v>
      </c>
    </row>
    <row r="147" spans="2:65" s="1" customFormat="1" ht="22.5" customHeight="1">
      <c r="B147" s="160"/>
      <c r="C147" s="161" t="s">
        <v>231</v>
      </c>
      <c r="D147" s="161" t="s">
        <v>136</v>
      </c>
      <c r="E147" s="162" t="s">
        <v>232</v>
      </c>
      <c r="F147" s="163" t="s">
        <v>233</v>
      </c>
      <c r="G147" s="164" t="s">
        <v>234</v>
      </c>
      <c r="H147" s="165">
        <v>297.126</v>
      </c>
      <c r="I147" s="166"/>
      <c r="J147" s="167">
        <f>ROUND(I147*H147,2)</f>
        <v>0</v>
      </c>
      <c r="K147" s="163" t="s">
        <v>32</v>
      </c>
      <c r="L147" s="35"/>
      <c r="M147" s="168" t="s">
        <v>32</v>
      </c>
      <c r="N147" s="169" t="s">
        <v>46</v>
      </c>
      <c r="O147" s="36"/>
      <c r="P147" s="170">
        <f>O147*H147</f>
        <v>0</v>
      </c>
      <c r="Q147" s="170">
        <v>1E-05</v>
      </c>
      <c r="R147" s="170">
        <f>Q147*H147</f>
        <v>0.00297126</v>
      </c>
      <c r="S147" s="170">
        <v>0</v>
      </c>
      <c r="T147" s="171">
        <f>S147*H147</f>
        <v>0</v>
      </c>
      <c r="AR147" s="18" t="s">
        <v>141</v>
      </c>
      <c r="AT147" s="18" t="s">
        <v>136</v>
      </c>
      <c r="AU147" s="18" t="s">
        <v>83</v>
      </c>
      <c r="AY147" s="18" t="s">
        <v>134</v>
      </c>
      <c r="BE147" s="172">
        <f>IF(N147="základní",J147,0)</f>
        <v>0</v>
      </c>
      <c r="BF147" s="172">
        <f>IF(N147="snížená",J147,0)</f>
        <v>0</v>
      </c>
      <c r="BG147" s="172">
        <f>IF(N147="zákl. přenesená",J147,0)</f>
        <v>0</v>
      </c>
      <c r="BH147" s="172">
        <f>IF(N147="sníž. přenesená",J147,0)</f>
        <v>0</v>
      </c>
      <c r="BI147" s="172">
        <f>IF(N147="nulová",J147,0)</f>
        <v>0</v>
      </c>
      <c r="BJ147" s="18" t="s">
        <v>23</v>
      </c>
      <c r="BK147" s="172">
        <f>ROUND(I147*H147,2)</f>
        <v>0</v>
      </c>
      <c r="BL147" s="18" t="s">
        <v>141</v>
      </c>
      <c r="BM147" s="18" t="s">
        <v>235</v>
      </c>
    </row>
    <row r="148" spans="2:51" s="11" customFormat="1" ht="13.5">
      <c r="B148" s="173"/>
      <c r="D148" s="174" t="s">
        <v>143</v>
      </c>
      <c r="E148" s="175" t="s">
        <v>32</v>
      </c>
      <c r="F148" s="176" t="s">
        <v>236</v>
      </c>
      <c r="H148" s="177" t="s">
        <v>32</v>
      </c>
      <c r="I148" s="178"/>
      <c r="L148" s="173"/>
      <c r="M148" s="179"/>
      <c r="N148" s="180"/>
      <c r="O148" s="180"/>
      <c r="P148" s="180"/>
      <c r="Q148" s="180"/>
      <c r="R148" s="180"/>
      <c r="S148" s="180"/>
      <c r="T148" s="181"/>
      <c r="AT148" s="177" t="s">
        <v>143</v>
      </c>
      <c r="AU148" s="177" t="s">
        <v>83</v>
      </c>
      <c r="AV148" s="11" t="s">
        <v>23</v>
      </c>
      <c r="AW148" s="11" t="s">
        <v>39</v>
      </c>
      <c r="AX148" s="11" t="s">
        <v>75</v>
      </c>
      <c r="AY148" s="177" t="s">
        <v>134</v>
      </c>
    </row>
    <row r="149" spans="2:51" s="12" customFormat="1" ht="13.5">
      <c r="B149" s="182"/>
      <c r="D149" s="174" t="s">
        <v>143</v>
      </c>
      <c r="E149" s="183" t="s">
        <v>32</v>
      </c>
      <c r="F149" s="184" t="s">
        <v>237</v>
      </c>
      <c r="H149" s="185">
        <v>145.66</v>
      </c>
      <c r="I149" s="186"/>
      <c r="L149" s="182"/>
      <c r="M149" s="187"/>
      <c r="N149" s="188"/>
      <c r="O149" s="188"/>
      <c r="P149" s="188"/>
      <c r="Q149" s="188"/>
      <c r="R149" s="188"/>
      <c r="S149" s="188"/>
      <c r="T149" s="189"/>
      <c r="AT149" s="183" t="s">
        <v>143</v>
      </c>
      <c r="AU149" s="183" t="s">
        <v>83</v>
      </c>
      <c r="AV149" s="12" t="s">
        <v>83</v>
      </c>
      <c r="AW149" s="12" t="s">
        <v>39</v>
      </c>
      <c r="AX149" s="12" t="s">
        <v>75</v>
      </c>
      <c r="AY149" s="183" t="s">
        <v>134</v>
      </c>
    </row>
    <row r="150" spans="2:51" s="11" customFormat="1" ht="13.5">
      <c r="B150" s="173"/>
      <c r="D150" s="174" t="s">
        <v>143</v>
      </c>
      <c r="E150" s="175" t="s">
        <v>32</v>
      </c>
      <c r="F150" s="176" t="s">
        <v>238</v>
      </c>
      <c r="H150" s="177" t="s">
        <v>32</v>
      </c>
      <c r="I150" s="178"/>
      <c r="L150" s="173"/>
      <c r="M150" s="179"/>
      <c r="N150" s="180"/>
      <c r="O150" s="180"/>
      <c r="P150" s="180"/>
      <c r="Q150" s="180"/>
      <c r="R150" s="180"/>
      <c r="S150" s="180"/>
      <c r="T150" s="181"/>
      <c r="AT150" s="177" t="s">
        <v>143</v>
      </c>
      <c r="AU150" s="177" t="s">
        <v>83</v>
      </c>
      <c r="AV150" s="11" t="s">
        <v>23</v>
      </c>
      <c r="AW150" s="11" t="s">
        <v>39</v>
      </c>
      <c r="AX150" s="11" t="s">
        <v>75</v>
      </c>
      <c r="AY150" s="177" t="s">
        <v>134</v>
      </c>
    </row>
    <row r="151" spans="2:51" s="12" customFormat="1" ht="13.5">
      <c r="B151" s="182"/>
      <c r="D151" s="174" t="s">
        <v>143</v>
      </c>
      <c r="E151" s="183" t="s">
        <v>32</v>
      </c>
      <c r="F151" s="184" t="s">
        <v>239</v>
      </c>
      <c r="H151" s="185">
        <v>151.466</v>
      </c>
      <c r="I151" s="186"/>
      <c r="L151" s="182"/>
      <c r="M151" s="187"/>
      <c r="N151" s="188"/>
      <c r="O151" s="188"/>
      <c r="P151" s="188"/>
      <c r="Q151" s="188"/>
      <c r="R151" s="188"/>
      <c r="S151" s="188"/>
      <c r="T151" s="189"/>
      <c r="AT151" s="183" t="s">
        <v>143</v>
      </c>
      <c r="AU151" s="183" t="s">
        <v>83</v>
      </c>
      <c r="AV151" s="12" t="s">
        <v>83</v>
      </c>
      <c r="AW151" s="12" t="s">
        <v>39</v>
      </c>
      <c r="AX151" s="12" t="s">
        <v>75</v>
      </c>
      <c r="AY151" s="183" t="s">
        <v>134</v>
      </c>
    </row>
    <row r="152" spans="2:51" s="14" customFormat="1" ht="13.5">
      <c r="B152" s="198"/>
      <c r="D152" s="174" t="s">
        <v>143</v>
      </c>
      <c r="E152" s="221" t="s">
        <v>32</v>
      </c>
      <c r="F152" s="222" t="s">
        <v>153</v>
      </c>
      <c r="H152" s="223">
        <v>297.126</v>
      </c>
      <c r="I152" s="203"/>
      <c r="L152" s="198"/>
      <c r="M152" s="204"/>
      <c r="N152" s="205"/>
      <c r="O152" s="205"/>
      <c r="P152" s="205"/>
      <c r="Q152" s="205"/>
      <c r="R152" s="205"/>
      <c r="S152" s="205"/>
      <c r="T152" s="206"/>
      <c r="AT152" s="207" t="s">
        <v>143</v>
      </c>
      <c r="AU152" s="207" t="s">
        <v>83</v>
      </c>
      <c r="AV152" s="14" t="s">
        <v>141</v>
      </c>
      <c r="AW152" s="14" t="s">
        <v>39</v>
      </c>
      <c r="AX152" s="14" t="s">
        <v>23</v>
      </c>
      <c r="AY152" s="207" t="s">
        <v>134</v>
      </c>
    </row>
    <row r="153" spans="2:63" s="10" customFormat="1" ht="29.25" customHeight="1">
      <c r="B153" s="146"/>
      <c r="D153" s="157" t="s">
        <v>74</v>
      </c>
      <c r="E153" s="158" t="s">
        <v>189</v>
      </c>
      <c r="F153" s="158" t="s">
        <v>240</v>
      </c>
      <c r="I153" s="149"/>
      <c r="J153" s="159">
        <f>BK153</f>
        <v>0</v>
      </c>
      <c r="L153" s="146"/>
      <c r="M153" s="151"/>
      <c r="N153" s="152"/>
      <c r="O153" s="152"/>
      <c r="P153" s="153">
        <f>SUM(P154:P162)</f>
        <v>0</v>
      </c>
      <c r="Q153" s="152"/>
      <c r="R153" s="153">
        <f>SUM(R154:R162)</f>
        <v>18.138389500000002</v>
      </c>
      <c r="S153" s="152"/>
      <c r="T153" s="154">
        <f>SUM(T154:T162)</f>
        <v>0</v>
      </c>
      <c r="AR153" s="147" t="s">
        <v>23</v>
      </c>
      <c r="AT153" s="155" t="s">
        <v>74</v>
      </c>
      <c r="AU153" s="155" t="s">
        <v>23</v>
      </c>
      <c r="AY153" s="147" t="s">
        <v>134</v>
      </c>
      <c r="BK153" s="156">
        <f>SUM(BK154:BK162)</f>
        <v>0</v>
      </c>
    </row>
    <row r="154" spans="2:65" s="1" customFormat="1" ht="22.5" customHeight="1">
      <c r="B154" s="160"/>
      <c r="C154" s="161" t="s">
        <v>241</v>
      </c>
      <c r="D154" s="161" t="s">
        <v>136</v>
      </c>
      <c r="E154" s="162" t="s">
        <v>242</v>
      </c>
      <c r="F154" s="163" t="s">
        <v>243</v>
      </c>
      <c r="G154" s="164" t="s">
        <v>192</v>
      </c>
      <c r="H154" s="165">
        <v>2</v>
      </c>
      <c r="I154" s="166"/>
      <c r="J154" s="167">
        <f>ROUND(I154*H154,2)</f>
        <v>0</v>
      </c>
      <c r="K154" s="163" t="s">
        <v>32</v>
      </c>
      <c r="L154" s="35"/>
      <c r="M154" s="168" t="s">
        <v>32</v>
      </c>
      <c r="N154" s="169" t="s">
        <v>46</v>
      </c>
      <c r="O154" s="36"/>
      <c r="P154" s="170">
        <f>O154*H154</f>
        <v>0</v>
      </c>
      <c r="Q154" s="170">
        <v>0.10941</v>
      </c>
      <c r="R154" s="170">
        <f>Q154*H154</f>
        <v>0.21882</v>
      </c>
      <c r="S154" s="170">
        <v>0</v>
      </c>
      <c r="T154" s="171">
        <f>S154*H154</f>
        <v>0</v>
      </c>
      <c r="AR154" s="18" t="s">
        <v>141</v>
      </c>
      <c r="AT154" s="18" t="s">
        <v>136</v>
      </c>
      <c r="AU154" s="18" t="s">
        <v>83</v>
      </c>
      <c r="AY154" s="18" t="s">
        <v>134</v>
      </c>
      <c r="BE154" s="172">
        <f>IF(N154="základní",J154,0)</f>
        <v>0</v>
      </c>
      <c r="BF154" s="172">
        <f>IF(N154="snížená",J154,0)</f>
        <v>0</v>
      </c>
      <c r="BG154" s="172">
        <f>IF(N154="zákl. přenesená",J154,0)</f>
        <v>0</v>
      </c>
      <c r="BH154" s="172">
        <f>IF(N154="sníž. přenesená",J154,0)</f>
        <v>0</v>
      </c>
      <c r="BI154" s="172">
        <f>IF(N154="nulová",J154,0)</f>
        <v>0</v>
      </c>
      <c r="BJ154" s="18" t="s">
        <v>23</v>
      </c>
      <c r="BK154" s="172">
        <f>ROUND(I154*H154,2)</f>
        <v>0</v>
      </c>
      <c r="BL154" s="18" t="s">
        <v>141</v>
      </c>
      <c r="BM154" s="18" t="s">
        <v>244</v>
      </c>
    </row>
    <row r="155" spans="2:65" s="1" customFormat="1" ht="22.5" customHeight="1">
      <c r="B155" s="160"/>
      <c r="C155" s="211" t="s">
        <v>245</v>
      </c>
      <c r="D155" s="211" t="s">
        <v>179</v>
      </c>
      <c r="E155" s="212" t="s">
        <v>246</v>
      </c>
      <c r="F155" s="213" t="s">
        <v>247</v>
      </c>
      <c r="G155" s="214" t="s">
        <v>192</v>
      </c>
      <c r="H155" s="215">
        <v>2</v>
      </c>
      <c r="I155" s="216"/>
      <c r="J155" s="217">
        <f>ROUND(I155*H155,2)</f>
        <v>0</v>
      </c>
      <c r="K155" s="213" t="s">
        <v>32</v>
      </c>
      <c r="L155" s="218"/>
      <c r="M155" s="219" t="s">
        <v>32</v>
      </c>
      <c r="N155" s="220" t="s">
        <v>46</v>
      </c>
      <c r="O155" s="36"/>
      <c r="P155" s="170">
        <f>O155*H155</f>
        <v>0</v>
      </c>
      <c r="Q155" s="170">
        <v>0.00024</v>
      </c>
      <c r="R155" s="170">
        <f>Q155*H155</f>
        <v>0.00048</v>
      </c>
      <c r="S155" s="170">
        <v>0</v>
      </c>
      <c r="T155" s="171">
        <f>S155*H155</f>
        <v>0</v>
      </c>
      <c r="AR155" s="18" t="s">
        <v>182</v>
      </c>
      <c r="AT155" s="18" t="s">
        <v>179</v>
      </c>
      <c r="AU155" s="18" t="s">
        <v>83</v>
      </c>
      <c r="AY155" s="18" t="s">
        <v>134</v>
      </c>
      <c r="BE155" s="172">
        <f>IF(N155="základní",J155,0)</f>
        <v>0</v>
      </c>
      <c r="BF155" s="172">
        <f>IF(N155="snížená",J155,0)</f>
        <v>0</v>
      </c>
      <c r="BG155" s="172">
        <f>IF(N155="zákl. přenesená",J155,0)</f>
        <v>0</v>
      </c>
      <c r="BH155" s="172">
        <f>IF(N155="sníž. přenesená",J155,0)</f>
        <v>0</v>
      </c>
      <c r="BI155" s="172">
        <f>IF(N155="nulová",J155,0)</f>
        <v>0</v>
      </c>
      <c r="BJ155" s="18" t="s">
        <v>23</v>
      </c>
      <c r="BK155" s="172">
        <f>ROUND(I155*H155,2)</f>
        <v>0</v>
      </c>
      <c r="BL155" s="18" t="s">
        <v>141</v>
      </c>
      <c r="BM155" s="18" t="s">
        <v>248</v>
      </c>
    </row>
    <row r="156" spans="2:65" s="1" customFormat="1" ht="31.5" customHeight="1">
      <c r="B156" s="160"/>
      <c r="C156" s="161" t="s">
        <v>7</v>
      </c>
      <c r="D156" s="161" t="s">
        <v>136</v>
      </c>
      <c r="E156" s="162" t="s">
        <v>249</v>
      </c>
      <c r="F156" s="163" t="s">
        <v>250</v>
      </c>
      <c r="G156" s="164" t="s">
        <v>234</v>
      </c>
      <c r="H156" s="165">
        <v>101.381</v>
      </c>
      <c r="I156" s="166"/>
      <c r="J156" s="167">
        <f>ROUND(I156*H156,2)</f>
        <v>0</v>
      </c>
      <c r="K156" s="163" t="s">
        <v>140</v>
      </c>
      <c r="L156" s="35"/>
      <c r="M156" s="168" t="s">
        <v>32</v>
      </c>
      <c r="N156" s="169" t="s">
        <v>46</v>
      </c>
      <c r="O156" s="36"/>
      <c r="P156" s="170">
        <f>O156*H156</f>
        <v>0</v>
      </c>
      <c r="Q156" s="170">
        <v>0.1295</v>
      </c>
      <c r="R156" s="170">
        <f>Q156*H156</f>
        <v>13.1288395</v>
      </c>
      <c r="S156" s="170">
        <v>0</v>
      </c>
      <c r="T156" s="171">
        <f>S156*H156</f>
        <v>0</v>
      </c>
      <c r="AR156" s="18" t="s">
        <v>141</v>
      </c>
      <c r="AT156" s="18" t="s">
        <v>136</v>
      </c>
      <c r="AU156" s="18" t="s">
        <v>83</v>
      </c>
      <c r="AY156" s="18" t="s">
        <v>134</v>
      </c>
      <c r="BE156" s="172">
        <f>IF(N156="základní",J156,0)</f>
        <v>0</v>
      </c>
      <c r="BF156" s="172">
        <f>IF(N156="snížená",J156,0)</f>
        <v>0</v>
      </c>
      <c r="BG156" s="172">
        <f>IF(N156="zákl. přenesená",J156,0)</f>
        <v>0</v>
      </c>
      <c r="BH156" s="172">
        <f>IF(N156="sníž. přenesená",J156,0)</f>
        <v>0</v>
      </c>
      <c r="BI156" s="172">
        <f>IF(N156="nulová",J156,0)</f>
        <v>0</v>
      </c>
      <c r="BJ156" s="18" t="s">
        <v>23</v>
      </c>
      <c r="BK156" s="172">
        <f>ROUND(I156*H156,2)</f>
        <v>0</v>
      </c>
      <c r="BL156" s="18" t="s">
        <v>141</v>
      </c>
      <c r="BM156" s="18" t="s">
        <v>251</v>
      </c>
    </row>
    <row r="157" spans="2:51" s="12" customFormat="1" ht="13.5">
      <c r="B157" s="182"/>
      <c r="D157" s="174" t="s">
        <v>143</v>
      </c>
      <c r="E157" s="183" t="s">
        <v>32</v>
      </c>
      <c r="F157" s="184" t="s">
        <v>252</v>
      </c>
      <c r="H157" s="185">
        <v>101.381</v>
      </c>
      <c r="I157" s="186"/>
      <c r="L157" s="182"/>
      <c r="M157" s="187"/>
      <c r="N157" s="188"/>
      <c r="O157" s="188"/>
      <c r="P157" s="188"/>
      <c r="Q157" s="188"/>
      <c r="R157" s="188"/>
      <c r="S157" s="188"/>
      <c r="T157" s="189"/>
      <c r="AT157" s="183" t="s">
        <v>143</v>
      </c>
      <c r="AU157" s="183" t="s">
        <v>83</v>
      </c>
      <c r="AV157" s="12" t="s">
        <v>83</v>
      </c>
      <c r="AW157" s="12" t="s">
        <v>39</v>
      </c>
      <c r="AX157" s="12" t="s">
        <v>75</v>
      </c>
      <c r="AY157" s="183" t="s">
        <v>134</v>
      </c>
    </row>
    <row r="158" spans="2:51" s="13" customFormat="1" ht="13.5">
      <c r="B158" s="190"/>
      <c r="D158" s="174" t="s">
        <v>143</v>
      </c>
      <c r="E158" s="191" t="s">
        <v>96</v>
      </c>
      <c r="F158" s="192" t="s">
        <v>148</v>
      </c>
      <c r="H158" s="193">
        <v>101.381</v>
      </c>
      <c r="I158" s="194"/>
      <c r="L158" s="190"/>
      <c r="M158" s="195"/>
      <c r="N158" s="196"/>
      <c r="O158" s="196"/>
      <c r="P158" s="196"/>
      <c r="Q158" s="196"/>
      <c r="R158" s="196"/>
      <c r="S158" s="196"/>
      <c r="T158" s="197"/>
      <c r="AT158" s="191" t="s">
        <v>143</v>
      </c>
      <c r="AU158" s="191" t="s">
        <v>83</v>
      </c>
      <c r="AV158" s="13" t="s">
        <v>149</v>
      </c>
      <c r="AW158" s="13" t="s">
        <v>39</v>
      </c>
      <c r="AX158" s="13" t="s">
        <v>75</v>
      </c>
      <c r="AY158" s="191" t="s">
        <v>134</v>
      </c>
    </row>
    <row r="159" spans="2:51" s="14" customFormat="1" ht="13.5">
      <c r="B159" s="198"/>
      <c r="D159" s="199" t="s">
        <v>143</v>
      </c>
      <c r="E159" s="200" t="s">
        <v>32</v>
      </c>
      <c r="F159" s="201" t="s">
        <v>153</v>
      </c>
      <c r="H159" s="202">
        <v>101.381</v>
      </c>
      <c r="I159" s="203"/>
      <c r="L159" s="198"/>
      <c r="M159" s="204"/>
      <c r="N159" s="205"/>
      <c r="O159" s="205"/>
      <c r="P159" s="205"/>
      <c r="Q159" s="205"/>
      <c r="R159" s="205"/>
      <c r="S159" s="205"/>
      <c r="T159" s="206"/>
      <c r="AT159" s="207" t="s">
        <v>143</v>
      </c>
      <c r="AU159" s="207" t="s">
        <v>83</v>
      </c>
      <c r="AV159" s="14" t="s">
        <v>141</v>
      </c>
      <c r="AW159" s="14" t="s">
        <v>39</v>
      </c>
      <c r="AX159" s="14" t="s">
        <v>23</v>
      </c>
      <c r="AY159" s="207" t="s">
        <v>134</v>
      </c>
    </row>
    <row r="160" spans="2:65" s="1" customFormat="1" ht="22.5" customHeight="1">
      <c r="B160" s="160"/>
      <c r="C160" s="211" t="s">
        <v>253</v>
      </c>
      <c r="D160" s="211" t="s">
        <v>179</v>
      </c>
      <c r="E160" s="212" t="s">
        <v>254</v>
      </c>
      <c r="F160" s="213" t="s">
        <v>255</v>
      </c>
      <c r="G160" s="214" t="s">
        <v>234</v>
      </c>
      <c r="H160" s="215">
        <v>106.45</v>
      </c>
      <c r="I160" s="216"/>
      <c r="J160" s="217">
        <f>ROUND(I160*H160,2)</f>
        <v>0</v>
      </c>
      <c r="K160" s="213" t="s">
        <v>32</v>
      </c>
      <c r="L160" s="218"/>
      <c r="M160" s="219" t="s">
        <v>32</v>
      </c>
      <c r="N160" s="220" t="s">
        <v>46</v>
      </c>
      <c r="O160" s="36"/>
      <c r="P160" s="170">
        <f>O160*H160</f>
        <v>0</v>
      </c>
      <c r="Q160" s="170">
        <v>0.045</v>
      </c>
      <c r="R160" s="170">
        <f>Q160*H160</f>
        <v>4.79025</v>
      </c>
      <c r="S160" s="170">
        <v>0</v>
      </c>
      <c r="T160" s="171">
        <f>S160*H160</f>
        <v>0</v>
      </c>
      <c r="AR160" s="18" t="s">
        <v>182</v>
      </c>
      <c r="AT160" s="18" t="s">
        <v>179</v>
      </c>
      <c r="AU160" s="18" t="s">
        <v>83</v>
      </c>
      <c r="AY160" s="18" t="s">
        <v>134</v>
      </c>
      <c r="BE160" s="172">
        <f>IF(N160="základní",J160,0)</f>
        <v>0</v>
      </c>
      <c r="BF160" s="172">
        <f>IF(N160="snížená",J160,0)</f>
        <v>0</v>
      </c>
      <c r="BG160" s="172">
        <f>IF(N160="zákl. přenesená",J160,0)</f>
        <v>0</v>
      </c>
      <c r="BH160" s="172">
        <f>IF(N160="sníž. přenesená",J160,0)</f>
        <v>0</v>
      </c>
      <c r="BI160" s="172">
        <f>IF(N160="nulová",J160,0)</f>
        <v>0</v>
      </c>
      <c r="BJ160" s="18" t="s">
        <v>23</v>
      </c>
      <c r="BK160" s="172">
        <f>ROUND(I160*H160,2)</f>
        <v>0</v>
      </c>
      <c r="BL160" s="18" t="s">
        <v>141</v>
      </c>
      <c r="BM160" s="18" t="s">
        <v>256</v>
      </c>
    </row>
    <row r="161" spans="2:51" s="12" customFormat="1" ht="13.5">
      <c r="B161" s="182"/>
      <c r="D161" s="199" t="s">
        <v>143</v>
      </c>
      <c r="E161" s="208" t="s">
        <v>32</v>
      </c>
      <c r="F161" s="209" t="s">
        <v>257</v>
      </c>
      <c r="H161" s="210">
        <v>106.45</v>
      </c>
      <c r="I161" s="186"/>
      <c r="L161" s="182"/>
      <c r="M161" s="187"/>
      <c r="N161" s="188"/>
      <c r="O161" s="188"/>
      <c r="P161" s="188"/>
      <c r="Q161" s="188"/>
      <c r="R161" s="188"/>
      <c r="S161" s="188"/>
      <c r="T161" s="189"/>
      <c r="AT161" s="183" t="s">
        <v>143</v>
      </c>
      <c r="AU161" s="183" t="s">
        <v>83</v>
      </c>
      <c r="AV161" s="12" t="s">
        <v>83</v>
      </c>
      <c r="AW161" s="12" t="s">
        <v>39</v>
      </c>
      <c r="AX161" s="12" t="s">
        <v>23</v>
      </c>
      <c r="AY161" s="183" t="s">
        <v>134</v>
      </c>
    </row>
    <row r="162" spans="2:65" s="1" customFormat="1" ht="31.5" customHeight="1">
      <c r="B162" s="160"/>
      <c r="C162" s="161" t="s">
        <v>258</v>
      </c>
      <c r="D162" s="161" t="s">
        <v>136</v>
      </c>
      <c r="E162" s="162" t="s">
        <v>259</v>
      </c>
      <c r="F162" s="163" t="s">
        <v>260</v>
      </c>
      <c r="G162" s="164" t="s">
        <v>192</v>
      </c>
      <c r="H162" s="165">
        <v>1</v>
      </c>
      <c r="I162" s="166"/>
      <c r="J162" s="167">
        <f>ROUND(I162*H162,2)</f>
        <v>0</v>
      </c>
      <c r="K162" s="163" t="s">
        <v>32</v>
      </c>
      <c r="L162" s="35"/>
      <c r="M162" s="168" t="s">
        <v>32</v>
      </c>
      <c r="N162" s="169" t="s">
        <v>46</v>
      </c>
      <c r="O162" s="36"/>
      <c r="P162" s="170">
        <f>O162*H162</f>
        <v>0</v>
      </c>
      <c r="Q162" s="170">
        <v>0</v>
      </c>
      <c r="R162" s="170">
        <f>Q162*H162</f>
        <v>0</v>
      </c>
      <c r="S162" s="170">
        <v>0</v>
      </c>
      <c r="T162" s="171">
        <f>S162*H162</f>
        <v>0</v>
      </c>
      <c r="AR162" s="18" t="s">
        <v>141</v>
      </c>
      <c r="AT162" s="18" t="s">
        <v>136</v>
      </c>
      <c r="AU162" s="18" t="s">
        <v>83</v>
      </c>
      <c r="AY162" s="18" t="s">
        <v>134</v>
      </c>
      <c r="BE162" s="172">
        <f>IF(N162="základní",J162,0)</f>
        <v>0</v>
      </c>
      <c r="BF162" s="172">
        <f>IF(N162="snížená",J162,0)</f>
        <v>0</v>
      </c>
      <c r="BG162" s="172">
        <f>IF(N162="zákl. přenesená",J162,0)</f>
        <v>0</v>
      </c>
      <c r="BH162" s="172">
        <f>IF(N162="sníž. přenesená",J162,0)</f>
        <v>0</v>
      </c>
      <c r="BI162" s="172">
        <f>IF(N162="nulová",J162,0)</f>
        <v>0</v>
      </c>
      <c r="BJ162" s="18" t="s">
        <v>23</v>
      </c>
      <c r="BK162" s="172">
        <f>ROUND(I162*H162,2)</f>
        <v>0</v>
      </c>
      <c r="BL162" s="18" t="s">
        <v>141</v>
      </c>
      <c r="BM162" s="18" t="s">
        <v>261</v>
      </c>
    </row>
    <row r="163" spans="2:63" s="10" customFormat="1" ht="29.25" customHeight="1">
      <c r="B163" s="146"/>
      <c r="D163" s="157" t="s">
        <v>74</v>
      </c>
      <c r="E163" s="158" t="s">
        <v>262</v>
      </c>
      <c r="F163" s="158" t="s">
        <v>263</v>
      </c>
      <c r="I163" s="149"/>
      <c r="J163" s="159">
        <f>BK163</f>
        <v>0</v>
      </c>
      <c r="L163" s="146"/>
      <c r="M163" s="151"/>
      <c r="N163" s="152"/>
      <c r="O163" s="152"/>
      <c r="P163" s="153">
        <f>P164</f>
        <v>0</v>
      </c>
      <c r="Q163" s="152"/>
      <c r="R163" s="153">
        <f>R164</f>
        <v>0</v>
      </c>
      <c r="S163" s="152"/>
      <c r="T163" s="154">
        <f>T164</f>
        <v>0</v>
      </c>
      <c r="AR163" s="147" t="s">
        <v>23</v>
      </c>
      <c r="AT163" s="155" t="s">
        <v>74</v>
      </c>
      <c r="AU163" s="155" t="s">
        <v>23</v>
      </c>
      <c r="AY163" s="147" t="s">
        <v>134</v>
      </c>
      <c r="BK163" s="156">
        <f>BK164</f>
        <v>0</v>
      </c>
    </row>
    <row r="164" spans="2:65" s="1" customFormat="1" ht="31.5" customHeight="1">
      <c r="B164" s="160"/>
      <c r="C164" s="161" t="s">
        <v>264</v>
      </c>
      <c r="D164" s="161" t="s">
        <v>136</v>
      </c>
      <c r="E164" s="162" t="s">
        <v>265</v>
      </c>
      <c r="F164" s="163" t="s">
        <v>266</v>
      </c>
      <c r="G164" s="164" t="s">
        <v>170</v>
      </c>
      <c r="H164" s="165">
        <v>69.529</v>
      </c>
      <c r="I164" s="166"/>
      <c r="J164" s="167">
        <f>ROUND(I164*H164,2)</f>
        <v>0</v>
      </c>
      <c r="K164" s="163" t="s">
        <v>140</v>
      </c>
      <c r="L164" s="35"/>
      <c r="M164" s="168" t="s">
        <v>32</v>
      </c>
      <c r="N164" s="169" t="s">
        <v>46</v>
      </c>
      <c r="O164" s="36"/>
      <c r="P164" s="170">
        <f>O164*H164</f>
        <v>0</v>
      </c>
      <c r="Q164" s="170">
        <v>0</v>
      </c>
      <c r="R164" s="170">
        <f>Q164*H164</f>
        <v>0</v>
      </c>
      <c r="S164" s="170">
        <v>0</v>
      </c>
      <c r="T164" s="171">
        <f>S164*H164</f>
        <v>0</v>
      </c>
      <c r="AR164" s="18" t="s">
        <v>141</v>
      </c>
      <c r="AT164" s="18" t="s">
        <v>136</v>
      </c>
      <c r="AU164" s="18" t="s">
        <v>83</v>
      </c>
      <c r="AY164" s="18" t="s">
        <v>134</v>
      </c>
      <c r="BE164" s="172">
        <f>IF(N164="základní",J164,0)</f>
        <v>0</v>
      </c>
      <c r="BF164" s="172">
        <f>IF(N164="snížená",J164,0)</f>
        <v>0</v>
      </c>
      <c r="BG164" s="172">
        <f>IF(N164="zákl. přenesená",J164,0)</f>
        <v>0</v>
      </c>
      <c r="BH164" s="172">
        <f>IF(N164="sníž. přenesená",J164,0)</f>
        <v>0</v>
      </c>
      <c r="BI164" s="172">
        <f>IF(N164="nulová",J164,0)</f>
        <v>0</v>
      </c>
      <c r="BJ164" s="18" t="s">
        <v>23</v>
      </c>
      <c r="BK164" s="172">
        <f>ROUND(I164*H164,2)</f>
        <v>0</v>
      </c>
      <c r="BL164" s="18" t="s">
        <v>141</v>
      </c>
      <c r="BM164" s="18" t="s">
        <v>267</v>
      </c>
    </row>
    <row r="165" spans="2:63" s="10" customFormat="1" ht="36.75" customHeight="1">
      <c r="B165" s="146"/>
      <c r="D165" s="147" t="s">
        <v>74</v>
      </c>
      <c r="E165" s="148" t="s">
        <v>268</v>
      </c>
      <c r="F165" s="148" t="s">
        <v>269</v>
      </c>
      <c r="I165" s="149"/>
      <c r="J165" s="150">
        <f>BK165</f>
        <v>0</v>
      </c>
      <c r="L165" s="146"/>
      <c r="M165" s="151"/>
      <c r="N165" s="152"/>
      <c r="O165" s="152"/>
      <c r="P165" s="153">
        <f>P166</f>
        <v>0</v>
      </c>
      <c r="Q165" s="152"/>
      <c r="R165" s="153">
        <f>R166</f>
        <v>0.6534869</v>
      </c>
      <c r="S165" s="152"/>
      <c r="T165" s="154">
        <f>T166</f>
        <v>0</v>
      </c>
      <c r="AR165" s="147" t="s">
        <v>83</v>
      </c>
      <c r="AT165" s="155" t="s">
        <v>74</v>
      </c>
      <c r="AU165" s="155" t="s">
        <v>75</v>
      </c>
      <c r="AY165" s="147" t="s">
        <v>134</v>
      </c>
      <c r="BK165" s="156">
        <f>BK166</f>
        <v>0</v>
      </c>
    </row>
    <row r="166" spans="2:63" s="10" customFormat="1" ht="19.5" customHeight="1">
      <c r="B166" s="146"/>
      <c r="D166" s="157" t="s">
        <v>74</v>
      </c>
      <c r="E166" s="158" t="s">
        <v>270</v>
      </c>
      <c r="F166" s="158" t="s">
        <v>271</v>
      </c>
      <c r="I166" s="149"/>
      <c r="J166" s="159">
        <f>BK166</f>
        <v>0</v>
      </c>
      <c r="L166" s="146"/>
      <c r="M166" s="151"/>
      <c r="N166" s="152"/>
      <c r="O166" s="152"/>
      <c r="P166" s="153">
        <f>SUM(P167:P173)</f>
        <v>0</v>
      </c>
      <c r="Q166" s="152"/>
      <c r="R166" s="153">
        <f>SUM(R167:R173)</f>
        <v>0.6534869</v>
      </c>
      <c r="S166" s="152"/>
      <c r="T166" s="154">
        <f>SUM(T167:T173)</f>
        <v>0</v>
      </c>
      <c r="AR166" s="147" t="s">
        <v>83</v>
      </c>
      <c r="AT166" s="155" t="s">
        <v>74</v>
      </c>
      <c r="AU166" s="155" t="s">
        <v>23</v>
      </c>
      <c r="AY166" s="147" t="s">
        <v>134</v>
      </c>
      <c r="BK166" s="156">
        <f>SUM(BK167:BK173)</f>
        <v>0</v>
      </c>
    </row>
    <row r="167" spans="2:65" s="1" customFormat="1" ht="22.5" customHeight="1">
      <c r="B167" s="160"/>
      <c r="C167" s="211" t="s">
        <v>272</v>
      </c>
      <c r="D167" s="211" t="s">
        <v>179</v>
      </c>
      <c r="E167" s="212" t="s">
        <v>273</v>
      </c>
      <c r="F167" s="213" t="s">
        <v>274</v>
      </c>
      <c r="G167" s="214" t="s">
        <v>234</v>
      </c>
      <c r="H167" s="215">
        <v>101.129</v>
      </c>
      <c r="I167" s="216"/>
      <c r="J167" s="217">
        <f>ROUND(I167*H167,2)</f>
        <v>0</v>
      </c>
      <c r="K167" s="213" t="s">
        <v>32</v>
      </c>
      <c r="L167" s="218"/>
      <c r="M167" s="219" t="s">
        <v>32</v>
      </c>
      <c r="N167" s="220" t="s">
        <v>46</v>
      </c>
      <c r="O167" s="36"/>
      <c r="P167" s="170">
        <f>O167*H167</f>
        <v>0</v>
      </c>
      <c r="Q167" s="170">
        <v>0.0061</v>
      </c>
      <c r="R167" s="170">
        <f>Q167*H167</f>
        <v>0.6168869</v>
      </c>
      <c r="S167" s="170">
        <v>0</v>
      </c>
      <c r="T167" s="171">
        <f>S167*H167</f>
        <v>0</v>
      </c>
      <c r="AR167" s="18" t="s">
        <v>275</v>
      </c>
      <c r="AT167" s="18" t="s">
        <v>179</v>
      </c>
      <c r="AU167" s="18" t="s">
        <v>83</v>
      </c>
      <c r="AY167" s="18" t="s">
        <v>134</v>
      </c>
      <c r="BE167" s="172">
        <f>IF(N167="základní",J167,0)</f>
        <v>0</v>
      </c>
      <c r="BF167" s="172">
        <f>IF(N167="snížená",J167,0)</f>
        <v>0</v>
      </c>
      <c r="BG167" s="172">
        <f>IF(N167="zákl. přenesená",J167,0)</f>
        <v>0</v>
      </c>
      <c r="BH167" s="172">
        <f>IF(N167="sníž. přenesená",J167,0)</f>
        <v>0</v>
      </c>
      <c r="BI167" s="172">
        <f>IF(N167="nulová",J167,0)</f>
        <v>0</v>
      </c>
      <c r="BJ167" s="18" t="s">
        <v>23</v>
      </c>
      <c r="BK167" s="172">
        <f>ROUND(I167*H167,2)</f>
        <v>0</v>
      </c>
      <c r="BL167" s="18" t="s">
        <v>223</v>
      </c>
      <c r="BM167" s="18" t="s">
        <v>276</v>
      </c>
    </row>
    <row r="168" spans="2:51" s="12" customFormat="1" ht="13.5">
      <c r="B168" s="182"/>
      <c r="D168" s="199" t="s">
        <v>143</v>
      </c>
      <c r="E168" s="208" t="s">
        <v>32</v>
      </c>
      <c r="F168" s="209" t="s">
        <v>277</v>
      </c>
      <c r="H168" s="210">
        <v>101.129</v>
      </c>
      <c r="I168" s="186"/>
      <c r="L168" s="182"/>
      <c r="M168" s="187"/>
      <c r="N168" s="188"/>
      <c r="O168" s="188"/>
      <c r="P168" s="188"/>
      <c r="Q168" s="188"/>
      <c r="R168" s="188"/>
      <c r="S168" s="188"/>
      <c r="T168" s="189"/>
      <c r="AT168" s="183" t="s">
        <v>143</v>
      </c>
      <c r="AU168" s="183" t="s">
        <v>83</v>
      </c>
      <c r="AV168" s="12" t="s">
        <v>83</v>
      </c>
      <c r="AW168" s="12" t="s">
        <v>39</v>
      </c>
      <c r="AX168" s="12" t="s">
        <v>23</v>
      </c>
      <c r="AY168" s="183" t="s">
        <v>134</v>
      </c>
    </row>
    <row r="169" spans="2:65" s="1" customFormat="1" ht="22.5" customHeight="1">
      <c r="B169" s="160"/>
      <c r="C169" s="211" t="s">
        <v>278</v>
      </c>
      <c r="D169" s="211" t="s">
        <v>179</v>
      </c>
      <c r="E169" s="212" t="s">
        <v>279</v>
      </c>
      <c r="F169" s="213" t="s">
        <v>280</v>
      </c>
      <c r="G169" s="214" t="s">
        <v>192</v>
      </c>
      <c r="H169" s="215">
        <v>2</v>
      </c>
      <c r="I169" s="216"/>
      <c r="J169" s="217">
        <f>ROUND(I169*H169,2)</f>
        <v>0</v>
      </c>
      <c r="K169" s="213" t="s">
        <v>32</v>
      </c>
      <c r="L169" s="218"/>
      <c r="M169" s="219" t="s">
        <v>32</v>
      </c>
      <c r="N169" s="220" t="s">
        <v>46</v>
      </c>
      <c r="O169" s="36"/>
      <c r="P169" s="170">
        <f>O169*H169</f>
        <v>0</v>
      </c>
      <c r="Q169" s="170">
        <v>0.0061</v>
      </c>
      <c r="R169" s="170">
        <f>Q169*H169</f>
        <v>0.0122</v>
      </c>
      <c r="S169" s="170">
        <v>0</v>
      </c>
      <c r="T169" s="171">
        <f>S169*H169</f>
        <v>0</v>
      </c>
      <c r="AR169" s="18" t="s">
        <v>275</v>
      </c>
      <c r="AT169" s="18" t="s">
        <v>179</v>
      </c>
      <c r="AU169" s="18" t="s">
        <v>83</v>
      </c>
      <c r="AY169" s="18" t="s">
        <v>134</v>
      </c>
      <c r="BE169" s="172">
        <f>IF(N169="základní",J169,0)</f>
        <v>0</v>
      </c>
      <c r="BF169" s="172">
        <f>IF(N169="snížená",J169,0)</f>
        <v>0</v>
      </c>
      <c r="BG169" s="172">
        <f>IF(N169="zákl. přenesená",J169,0)</f>
        <v>0</v>
      </c>
      <c r="BH169" s="172">
        <f>IF(N169="sníž. přenesená",J169,0)</f>
        <v>0</v>
      </c>
      <c r="BI169" s="172">
        <f>IF(N169="nulová",J169,0)</f>
        <v>0</v>
      </c>
      <c r="BJ169" s="18" t="s">
        <v>23</v>
      </c>
      <c r="BK169" s="172">
        <f>ROUND(I169*H169,2)</f>
        <v>0</v>
      </c>
      <c r="BL169" s="18" t="s">
        <v>223</v>
      </c>
      <c r="BM169" s="18" t="s">
        <v>281</v>
      </c>
    </row>
    <row r="170" spans="2:65" s="1" customFormat="1" ht="22.5" customHeight="1">
      <c r="B170" s="160"/>
      <c r="C170" s="211" t="s">
        <v>282</v>
      </c>
      <c r="D170" s="211" t="s">
        <v>179</v>
      </c>
      <c r="E170" s="212" t="s">
        <v>283</v>
      </c>
      <c r="F170" s="213" t="s">
        <v>284</v>
      </c>
      <c r="G170" s="214" t="s">
        <v>285</v>
      </c>
      <c r="H170" s="215">
        <v>1</v>
      </c>
      <c r="I170" s="216"/>
      <c r="J170" s="217">
        <f>ROUND(I170*H170,2)</f>
        <v>0</v>
      </c>
      <c r="K170" s="213" t="s">
        <v>32</v>
      </c>
      <c r="L170" s="218"/>
      <c r="M170" s="219" t="s">
        <v>32</v>
      </c>
      <c r="N170" s="220" t="s">
        <v>46</v>
      </c>
      <c r="O170" s="36"/>
      <c r="P170" s="170">
        <f>O170*H170</f>
        <v>0</v>
      </c>
      <c r="Q170" s="170">
        <v>0.0061</v>
      </c>
      <c r="R170" s="170">
        <f>Q170*H170</f>
        <v>0.0061</v>
      </c>
      <c r="S170" s="170">
        <v>0</v>
      </c>
      <c r="T170" s="171">
        <f>S170*H170</f>
        <v>0</v>
      </c>
      <c r="AR170" s="18" t="s">
        <v>275</v>
      </c>
      <c r="AT170" s="18" t="s">
        <v>179</v>
      </c>
      <c r="AU170" s="18" t="s">
        <v>83</v>
      </c>
      <c r="AY170" s="18" t="s">
        <v>134</v>
      </c>
      <c r="BE170" s="172">
        <f>IF(N170="základní",J170,0)</f>
        <v>0</v>
      </c>
      <c r="BF170" s="172">
        <f>IF(N170="snížená",J170,0)</f>
        <v>0</v>
      </c>
      <c r="BG170" s="172">
        <f>IF(N170="zákl. přenesená",J170,0)</f>
        <v>0</v>
      </c>
      <c r="BH170" s="172">
        <f>IF(N170="sníž. přenesená",J170,0)</f>
        <v>0</v>
      </c>
      <c r="BI170" s="172">
        <f>IF(N170="nulová",J170,0)</f>
        <v>0</v>
      </c>
      <c r="BJ170" s="18" t="s">
        <v>23</v>
      </c>
      <c r="BK170" s="172">
        <f>ROUND(I170*H170,2)</f>
        <v>0</v>
      </c>
      <c r="BL170" s="18" t="s">
        <v>223</v>
      </c>
      <c r="BM170" s="18" t="s">
        <v>286</v>
      </c>
    </row>
    <row r="171" spans="2:65" s="1" customFormat="1" ht="22.5" customHeight="1">
      <c r="B171" s="160"/>
      <c r="C171" s="211" t="s">
        <v>287</v>
      </c>
      <c r="D171" s="211" t="s">
        <v>179</v>
      </c>
      <c r="E171" s="212" t="s">
        <v>288</v>
      </c>
      <c r="F171" s="213" t="s">
        <v>289</v>
      </c>
      <c r="G171" s="214" t="s">
        <v>285</v>
      </c>
      <c r="H171" s="215">
        <v>1</v>
      </c>
      <c r="I171" s="216"/>
      <c r="J171" s="217">
        <f>ROUND(I171*H171,2)</f>
        <v>0</v>
      </c>
      <c r="K171" s="213" t="s">
        <v>32</v>
      </c>
      <c r="L171" s="218"/>
      <c r="M171" s="219" t="s">
        <v>32</v>
      </c>
      <c r="N171" s="220" t="s">
        <v>46</v>
      </c>
      <c r="O171" s="36"/>
      <c r="P171" s="170">
        <f>O171*H171</f>
        <v>0</v>
      </c>
      <c r="Q171" s="170">
        <v>0.0061</v>
      </c>
      <c r="R171" s="170">
        <f>Q171*H171</f>
        <v>0.0061</v>
      </c>
      <c r="S171" s="170">
        <v>0</v>
      </c>
      <c r="T171" s="171">
        <f>S171*H171</f>
        <v>0</v>
      </c>
      <c r="AR171" s="18" t="s">
        <v>275</v>
      </c>
      <c r="AT171" s="18" t="s">
        <v>179</v>
      </c>
      <c r="AU171" s="18" t="s">
        <v>83</v>
      </c>
      <c r="AY171" s="18" t="s">
        <v>134</v>
      </c>
      <c r="BE171" s="172">
        <f>IF(N171="základní",J171,0)</f>
        <v>0</v>
      </c>
      <c r="BF171" s="172">
        <f>IF(N171="snížená",J171,0)</f>
        <v>0</v>
      </c>
      <c r="BG171" s="172">
        <f>IF(N171="zákl. přenesená",J171,0)</f>
        <v>0</v>
      </c>
      <c r="BH171" s="172">
        <f>IF(N171="sníž. přenesená",J171,0)</f>
        <v>0</v>
      </c>
      <c r="BI171" s="172">
        <f>IF(N171="nulová",J171,0)</f>
        <v>0</v>
      </c>
      <c r="BJ171" s="18" t="s">
        <v>23</v>
      </c>
      <c r="BK171" s="172">
        <f>ROUND(I171*H171,2)</f>
        <v>0</v>
      </c>
      <c r="BL171" s="18" t="s">
        <v>223</v>
      </c>
      <c r="BM171" s="18" t="s">
        <v>290</v>
      </c>
    </row>
    <row r="172" spans="2:65" s="1" customFormat="1" ht="22.5" customHeight="1">
      <c r="B172" s="160"/>
      <c r="C172" s="211" t="s">
        <v>291</v>
      </c>
      <c r="D172" s="211" t="s">
        <v>179</v>
      </c>
      <c r="E172" s="212" t="s">
        <v>292</v>
      </c>
      <c r="F172" s="213" t="s">
        <v>293</v>
      </c>
      <c r="G172" s="214" t="s">
        <v>192</v>
      </c>
      <c r="H172" s="215">
        <v>1</v>
      </c>
      <c r="I172" s="216"/>
      <c r="J172" s="217">
        <f>ROUND(I172*H172,2)</f>
        <v>0</v>
      </c>
      <c r="K172" s="213" t="s">
        <v>32</v>
      </c>
      <c r="L172" s="218"/>
      <c r="M172" s="219" t="s">
        <v>32</v>
      </c>
      <c r="N172" s="220" t="s">
        <v>46</v>
      </c>
      <c r="O172" s="36"/>
      <c r="P172" s="170">
        <f>O172*H172</f>
        <v>0</v>
      </c>
      <c r="Q172" s="170">
        <v>0.0061</v>
      </c>
      <c r="R172" s="170">
        <f>Q172*H172</f>
        <v>0.0061</v>
      </c>
      <c r="S172" s="170">
        <v>0</v>
      </c>
      <c r="T172" s="171">
        <f>S172*H172</f>
        <v>0</v>
      </c>
      <c r="AR172" s="18" t="s">
        <v>275</v>
      </c>
      <c r="AT172" s="18" t="s">
        <v>179</v>
      </c>
      <c r="AU172" s="18" t="s">
        <v>83</v>
      </c>
      <c r="AY172" s="18" t="s">
        <v>134</v>
      </c>
      <c r="BE172" s="172">
        <f>IF(N172="základní",J172,0)</f>
        <v>0</v>
      </c>
      <c r="BF172" s="172">
        <f>IF(N172="snížená",J172,0)</f>
        <v>0</v>
      </c>
      <c r="BG172" s="172">
        <f>IF(N172="zákl. přenesená",J172,0)</f>
        <v>0</v>
      </c>
      <c r="BH172" s="172">
        <f>IF(N172="sníž. přenesená",J172,0)</f>
        <v>0</v>
      </c>
      <c r="BI172" s="172">
        <f>IF(N172="nulová",J172,0)</f>
        <v>0</v>
      </c>
      <c r="BJ172" s="18" t="s">
        <v>23</v>
      </c>
      <c r="BK172" s="172">
        <f>ROUND(I172*H172,2)</f>
        <v>0</v>
      </c>
      <c r="BL172" s="18" t="s">
        <v>223</v>
      </c>
      <c r="BM172" s="18" t="s">
        <v>294</v>
      </c>
    </row>
    <row r="173" spans="2:65" s="1" customFormat="1" ht="22.5" customHeight="1">
      <c r="B173" s="160"/>
      <c r="C173" s="211" t="s">
        <v>295</v>
      </c>
      <c r="D173" s="211" t="s">
        <v>179</v>
      </c>
      <c r="E173" s="212" t="s">
        <v>296</v>
      </c>
      <c r="F173" s="213" t="s">
        <v>297</v>
      </c>
      <c r="G173" s="214" t="s">
        <v>192</v>
      </c>
      <c r="H173" s="215">
        <v>1</v>
      </c>
      <c r="I173" s="216"/>
      <c r="J173" s="217">
        <f>ROUND(I173*H173,2)</f>
        <v>0</v>
      </c>
      <c r="K173" s="213" t="s">
        <v>32</v>
      </c>
      <c r="L173" s="218"/>
      <c r="M173" s="219" t="s">
        <v>32</v>
      </c>
      <c r="N173" s="220" t="s">
        <v>46</v>
      </c>
      <c r="O173" s="36"/>
      <c r="P173" s="170">
        <f>O173*H173</f>
        <v>0</v>
      </c>
      <c r="Q173" s="170">
        <v>0.0061</v>
      </c>
      <c r="R173" s="170">
        <f>Q173*H173</f>
        <v>0.0061</v>
      </c>
      <c r="S173" s="170">
        <v>0</v>
      </c>
      <c r="T173" s="171">
        <f>S173*H173</f>
        <v>0</v>
      </c>
      <c r="AR173" s="18" t="s">
        <v>275</v>
      </c>
      <c r="AT173" s="18" t="s">
        <v>179</v>
      </c>
      <c r="AU173" s="18" t="s">
        <v>83</v>
      </c>
      <c r="AY173" s="18" t="s">
        <v>134</v>
      </c>
      <c r="BE173" s="172">
        <f>IF(N173="základní",J173,0)</f>
        <v>0</v>
      </c>
      <c r="BF173" s="172">
        <f>IF(N173="snížená",J173,0)</f>
        <v>0</v>
      </c>
      <c r="BG173" s="172">
        <f>IF(N173="zákl. přenesená",J173,0)</f>
        <v>0</v>
      </c>
      <c r="BH173" s="172">
        <f>IF(N173="sníž. přenesená",J173,0)</f>
        <v>0</v>
      </c>
      <c r="BI173" s="172">
        <f>IF(N173="nulová",J173,0)</f>
        <v>0</v>
      </c>
      <c r="BJ173" s="18" t="s">
        <v>23</v>
      </c>
      <c r="BK173" s="172">
        <f>ROUND(I173*H173,2)</f>
        <v>0</v>
      </c>
      <c r="BL173" s="18" t="s">
        <v>223</v>
      </c>
      <c r="BM173" s="18" t="s">
        <v>298</v>
      </c>
    </row>
    <row r="174" spans="2:63" s="10" customFormat="1" ht="36.75" customHeight="1">
      <c r="B174" s="146"/>
      <c r="D174" s="147" t="s">
        <v>74</v>
      </c>
      <c r="E174" s="148" t="s">
        <v>299</v>
      </c>
      <c r="F174" s="148" t="s">
        <v>300</v>
      </c>
      <c r="I174" s="149"/>
      <c r="J174" s="150">
        <f>BK174</f>
        <v>0</v>
      </c>
      <c r="L174" s="146"/>
      <c r="M174" s="151"/>
      <c r="N174" s="152"/>
      <c r="O174" s="152"/>
      <c r="P174" s="153">
        <f>P175+P177</f>
        <v>0</v>
      </c>
      <c r="Q174" s="152"/>
      <c r="R174" s="153">
        <f>R175+R177</f>
        <v>0</v>
      </c>
      <c r="S174" s="152"/>
      <c r="T174" s="154">
        <f>T175+T177</f>
        <v>0</v>
      </c>
      <c r="AR174" s="147" t="s">
        <v>167</v>
      </c>
      <c r="AT174" s="155" t="s">
        <v>74</v>
      </c>
      <c r="AU174" s="155" t="s">
        <v>75</v>
      </c>
      <c r="AY174" s="147" t="s">
        <v>134</v>
      </c>
      <c r="BK174" s="156">
        <f>BK175+BK177</f>
        <v>0</v>
      </c>
    </row>
    <row r="175" spans="2:63" s="10" customFormat="1" ht="19.5" customHeight="1">
      <c r="B175" s="146"/>
      <c r="D175" s="157" t="s">
        <v>74</v>
      </c>
      <c r="E175" s="158" t="s">
        <v>301</v>
      </c>
      <c r="F175" s="158" t="s">
        <v>302</v>
      </c>
      <c r="I175" s="149"/>
      <c r="J175" s="159">
        <f>BK175</f>
        <v>0</v>
      </c>
      <c r="L175" s="146"/>
      <c r="M175" s="151"/>
      <c r="N175" s="152"/>
      <c r="O175" s="152"/>
      <c r="P175" s="153">
        <f>P176</f>
        <v>0</v>
      </c>
      <c r="Q175" s="152"/>
      <c r="R175" s="153">
        <f>R176</f>
        <v>0</v>
      </c>
      <c r="S175" s="152"/>
      <c r="T175" s="154">
        <f>T176</f>
        <v>0</v>
      </c>
      <c r="AR175" s="147" t="s">
        <v>167</v>
      </c>
      <c r="AT175" s="155" t="s">
        <v>74</v>
      </c>
      <c r="AU175" s="155" t="s">
        <v>23</v>
      </c>
      <c r="AY175" s="147" t="s">
        <v>134</v>
      </c>
      <c r="BK175" s="156">
        <f>BK176</f>
        <v>0</v>
      </c>
    </row>
    <row r="176" spans="2:65" s="1" customFormat="1" ht="22.5" customHeight="1">
      <c r="B176" s="160"/>
      <c r="C176" s="161" t="s">
        <v>303</v>
      </c>
      <c r="D176" s="161" t="s">
        <v>136</v>
      </c>
      <c r="E176" s="162" t="s">
        <v>304</v>
      </c>
      <c r="F176" s="163" t="s">
        <v>305</v>
      </c>
      <c r="G176" s="164" t="s">
        <v>306</v>
      </c>
      <c r="H176" s="165">
        <v>1</v>
      </c>
      <c r="I176" s="166"/>
      <c r="J176" s="167">
        <f>ROUND(I176*H176,2)</f>
        <v>0</v>
      </c>
      <c r="K176" s="163" t="s">
        <v>140</v>
      </c>
      <c r="L176" s="35"/>
      <c r="M176" s="168" t="s">
        <v>32</v>
      </c>
      <c r="N176" s="169" t="s">
        <v>46</v>
      </c>
      <c r="O176" s="36"/>
      <c r="P176" s="170">
        <f>O176*H176</f>
        <v>0</v>
      </c>
      <c r="Q176" s="170">
        <v>0</v>
      </c>
      <c r="R176" s="170">
        <f>Q176*H176</f>
        <v>0</v>
      </c>
      <c r="S176" s="170">
        <v>0</v>
      </c>
      <c r="T176" s="171">
        <f>S176*H176</f>
        <v>0</v>
      </c>
      <c r="AR176" s="18" t="s">
        <v>307</v>
      </c>
      <c r="AT176" s="18" t="s">
        <v>136</v>
      </c>
      <c r="AU176" s="18" t="s">
        <v>83</v>
      </c>
      <c r="AY176" s="18" t="s">
        <v>134</v>
      </c>
      <c r="BE176" s="172">
        <f>IF(N176="základní",J176,0)</f>
        <v>0</v>
      </c>
      <c r="BF176" s="172">
        <f>IF(N176="snížená",J176,0)</f>
        <v>0</v>
      </c>
      <c r="BG176" s="172">
        <f>IF(N176="zákl. přenesená",J176,0)</f>
        <v>0</v>
      </c>
      <c r="BH176" s="172">
        <f>IF(N176="sníž. přenesená",J176,0)</f>
        <v>0</v>
      </c>
      <c r="BI176" s="172">
        <f>IF(N176="nulová",J176,0)</f>
        <v>0</v>
      </c>
      <c r="BJ176" s="18" t="s">
        <v>23</v>
      </c>
      <c r="BK176" s="172">
        <f>ROUND(I176*H176,2)</f>
        <v>0</v>
      </c>
      <c r="BL176" s="18" t="s">
        <v>307</v>
      </c>
      <c r="BM176" s="18" t="s">
        <v>308</v>
      </c>
    </row>
    <row r="177" spans="2:63" s="10" customFormat="1" ht="29.25" customHeight="1">
      <c r="B177" s="146"/>
      <c r="D177" s="157" t="s">
        <v>74</v>
      </c>
      <c r="E177" s="158" t="s">
        <v>309</v>
      </c>
      <c r="F177" s="158" t="s">
        <v>310</v>
      </c>
      <c r="I177" s="149"/>
      <c r="J177" s="159">
        <f>BK177</f>
        <v>0</v>
      </c>
      <c r="L177" s="146"/>
      <c r="M177" s="151"/>
      <c r="N177" s="152"/>
      <c r="O177" s="152"/>
      <c r="P177" s="153">
        <f>SUM(P178:P180)</f>
        <v>0</v>
      </c>
      <c r="Q177" s="152"/>
      <c r="R177" s="153">
        <f>SUM(R178:R180)</f>
        <v>0</v>
      </c>
      <c r="S177" s="152"/>
      <c r="T177" s="154">
        <f>SUM(T178:T180)</f>
        <v>0</v>
      </c>
      <c r="AR177" s="147" t="s">
        <v>167</v>
      </c>
      <c r="AT177" s="155" t="s">
        <v>74</v>
      </c>
      <c r="AU177" s="155" t="s">
        <v>23</v>
      </c>
      <c r="AY177" s="147" t="s">
        <v>134</v>
      </c>
      <c r="BK177" s="156">
        <f>SUM(BK178:BK180)</f>
        <v>0</v>
      </c>
    </row>
    <row r="178" spans="2:65" s="1" customFormat="1" ht="22.5" customHeight="1">
      <c r="B178" s="160"/>
      <c r="C178" s="161" t="s">
        <v>275</v>
      </c>
      <c r="D178" s="161" t="s">
        <v>136</v>
      </c>
      <c r="E178" s="162" t="s">
        <v>311</v>
      </c>
      <c r="F178" s="163" t="s">
        <v>310</v>
      </c>
      <c r="G178" s="164" t="s">
        <v>306</v>
      </c>
      <c r="H178" s="165">
        <v>1</v>
      </c>
      <c r="I178" s="166"/>
      <c r="J178" s="167">
        <f>ROUND(I178*H178,2)</f>
        <v>0</v>
      </c>
      <c r="K178" s="163" t="s">
        <v>140</v>
      </c>
      <c r="L178" s="35"/>
      <c r="M178" s="168" t="s">
        <v>32</v>
      </c>
      <c r="N178" s="169" t="s">
        <v>46</v>
      </c>
      <c r="O178" s="36"/>
      <c r="P178" s="170">
        <f>O178*H178</f>
        <v>0</v>
      </c>
      <c r="Q178" s="170">
        <v>0</v>
      </c>
      <c r="R178" s="170">
        <f>Q178*H178</f>
        <v>0</v>
      </c>
      <c r="S178" s="170">
        <v>0</v>
      </c>
      <c r="T178" s="171">
        <f>S178*H178</f>
        <v>0</v>
      </c>
      <c r="AR178" s="18" t="s">
        <v>307</v>
      </c>
      <c r="AT178" s="18" t="s">
        <v>136</v>
      </c>
      <c r="AU178" s="18" t="s">
        <v>83</v>
      </c>
      <c r="AY178" s="18" t="s">
        <v>134</v>
      </c>
      <c r="BE178" s="172">
        <f>IF(N178="základní",J178,0)</f>
        <v>0</v>
      </c>
      <c r="BF178" s="172">
        <f>IF(N178="snížená",J178,0)</f>
        <v>0</v>
      </c>
      <c r="BG178" s="172">
        <f>IF(N178="zákl. přenesená",J178,0)</f>
        <v>0</v>
      </c>
      <c r="BH178" s="172">
        <f>IF(N178="sníž. přenesená",J178,0)</f>
        <v>0</v>
      </c>
      <c r="BI178" s="172">
        <f>IF(N178="nulová",J178,0)</f>
        <v>0</v>
      </c>
      <c r="BJ178" s="18" t="s">
        <v>23</v>
      </c>
      <c r="BK178" s="172">
        <f>ROUND(I178*H178,2)</f>
        <v>0</v>
      </c>
      <c r="BL178" s="18" t="s">
        <v>307</v>
      </c>
      <c r="BM178" s="18" t="s">
        <v>312</v>
      </c>
    </row>
    <row r="179" spans="2:65" s="1" customFormat="1" ht="22.5" customHeight="1">
      <c r="B179" s="160"/>
      <c r="C179" s="161" t="s">
        <v>313</v>
      </c>
      <c r="D179" s="161" t="s">
        <v>136</v>
      </c>
      <c r="E179" s="162" t="s">
        <v>314</v>
      </c>
      <c r="F179" s="163" t="s">
        <v>315</v>
      </c>
      <c r="G179" s="164" t="s">
        <v>306</v>
      </c>
      <c r="H179" s="165">
        <v>1</v>
      </c>
      <c r="I179" s="166"/>
      <c r="J179" s="167">
        <f>ROUND(I179*H179,2)</f>
        <v>0</v>
      </c>
      <c r="K179" s="163" t="s">
        <v>140</v>
      </c>
      <c r="L179" s="35"/>
      <c r="M179" s="168" t="s">
        <v>32</v>
      </c>
      <c r="N179" s="169" t="s">
        <v>46</v>
      </c>
      <c r="O179" s="36"/>
      <c r="P179" s="170">
        <f>O179*H179</f>
        <v>0</v>
      </c>
      <c r="Q179" s="170">
        <v>0</v>
      </c>
      <c r="R179" s="170">
        <f>Q179*H179</f>
        <v>0</v>
      </c>
      <c r="S179" s="170">
        <v>0</v>
      </c>
      <c r="T179" s="171">
        <f>S179*H179</f>
        <v>0</v>
      </c>
      <c r="AR179" s="18" t="s">
        <v>307</v>
      </c>
      <c r="AT179" s="18" t="s">
        <v>136</v>
      </c>
      <c r="AU179" s="18" t="s">
        <v>83</v>
      </c>
      <c r="AY179" s="18" t="s">
        <v>134</v>
      </c>
      <c r="BE179" s="172">
        <f>IF(N179="základní",J179,0)</f>
        <v>0</v>
      </c>
      <c r="BF179" s="172">
        <f>IF(N179="snížená",J179,0)</f>
        <v>0</v>
      </c>
      <c r="BG179" s="172">
        <f>IF(N179="zákl. přenesená",J179,0)</f>
        <v>0</v>
      </c>
      <c r="BH179" s="172">
        <f>IF(N179="sníž. přenesená",J179,0)</f>
        <v>0</v>
      </c>
      <c r="BI179" s="172">
        <f>IF(N179="nulová",J179,0)</f>
        <v>0</v>
      </c>
      <c r="BJ179" s="18" t="s">
        <v>23</v>
      </c>
      <c r="BK179" s="172">
        <f>ROUND(I179*H179,2)</f>
        <v>0</v>
      </c>
      <c r="BL179" s="18" t="s">
        <v>307</v>
      </c>
      <c r="BM179" s="18" t="s">
        <v>316</v>
      </c>
    </row>
    <row r="180" spans="2:65" s="1" customFormat="1" ht="22.5" customHeight="1">
      <c r="B180" s="160"/>
      <c r="C180" s="161" t="s">
        <v>317</v>
      </c>
      <c r="D180" s="161" t="s">
        <v>136</v>
      </c>
      <c r="E180" s="162" t="s">
        <v>318</v>
      </c>
      <c r="F180" s="163" t="s">
        <v>319</v>
      </c>
      <c r="G180" s="164" t="s">
        <v>306</v>
      </c>
      <c r="H180" s="165">
        <v>1</v>
      </c>
      <c r="I180" s="166"/>
      <c r="J180" s="167">
        <f>ROUND(I180*H180,2)</f>
        <v>0</v>
      </c>
      <c r="K180" s="163" t="s">
        <v>140</v>
      </c>
      <c r="L180" s="35"/>
      <c r="M180" s="168" t="s">
        <v>32</v>
      </c>
      <c r="N180" s="224" t="s">
        <v>46</v>
      </c>
      <c r="O180" s="225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AR180" s="18" t="s">
        <v>307</v>
      </c>
      <c r="AT180" s="18" t="s">
        <v>136</v>
      </c>
      <c r="AU180" s="18" t="s">
        <v>83</v>
      </c>
      <c r="AY180" s="18" t="s">
        <v>134</v>
      </c>
      <c r="BE180" s="172">
        <f>IF(N180="základní",J180,0)</f>
        <v>0</v>
      </c>
      <c r="BF180" s="172">
        <f>IF(N180="snížená",J180,0)</f>
        <v>0</v>
      </c>
      <c r="BG180" s="172">
        <f>IF(N180="zákl. přenesená",J180,0)</f>
        <v>0</v>
      </c>
      <c r="BH180" s="172">
        <f>IF(N180="sníž. přenesená",J180,0)</f>
        <v>0</v>
      </c>
      <c r="BI180" s="172">
        <f>IF(N180="nulová",J180,0)</f>
        <v>0</v>
      </c>
      <c r="BJ180" s="18" t="s">
        <v>23</v>
      </c>
      <c r="BK180" s="172">
        <f>ROUND(I180*H180,2)</f>
        <v>0</v>
      </c>
      <c r="BL180" s="18" t="s">
        <v>307</v>
      </c>
      <c r="BM180" s="18" t="s">
        <v>320</v>
      </c>
    </row>
    <row r="181" spans="2:12" s="1" customFormat="1" ht="6.75" customHeight="1">
      <c r="B181" s="50"/>
      <c r="C181" s="51"/>
      <c r="D181" s="51"/>
      <c r="E181" s="51"/>
      <c r="F181" s="51"/>
      <c r="G181" s="51"/>
      <c r="H181" s="51"/>
      <c r="I181" s="112"/>
      <c r="J181" s="51"/>
      <c r="K181" s="51"/>
      <c r="L181" s="35"/>
    </row>
    <row r="182" ht="13.5">
      <c r="AT182" s="228"/>
    </row>
  </sheetData>
  <sheetProtection password="CC35" sheet="1" objects="1" scenarios="1" formatColumns="0" formatRows="0" sort="0" autoFilter="0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80" customWidth="1"/>
    <col min="2" max="2" width="1.66796875" style="280" customWidth="1"/>
    <col min="3" max="4" width="5" style="280" customWidth="1"/>
    <col min="5" max="5" width="11.66015625" style="280" customWidth="1"/>
    <col min="6" max="6" width="9.16015625" style="280" customWidth="1"/>
    <col min="7" max="7" width="5" style="280" customWidth="1"/>
    <col min="8" max="8" width="77.83203125" style="280" customWidth="1"/>
    <col min="9" max="10" width="20" style="280" customWidth="1"/>
    <col min="11" max="11" width="1.66796875" style="280" customWidth="1"/>
    <col min="12" max="16384" width="9.33203125" style="280" customWidth="1"/>
  </cols>
  <sheetData>
    <row r="1" ht="37.5" customHeight="1"/>
    <row r="2" spans="2:11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pans="2:11" s="287" customFormat="1" ht="45" customHeight="1">
      <c r="B3" s="284"/>
      <c r="C3" s="285" t="s">
        <v>328</v>
      </c>
      <c r="D3" s="285"/>
      <c r="E3" s="285"/>
      <c r="F3" s="285"/>
      <c r="G3" s="285"/>
      <c r="H3" s="285"/>
      <c r="I3" s="285"/>
      <c r="J3" s="285"/>
      <c r="K3" s="286"/>
    </row>
    <row r="4" spans="2:11" ht="25.5" customHeight="1">
      <c r="B4" s="288"/>
      <c r="C4" s="289" t="s">
        <v>329</v>
      </c>
      <c r="D4" s="289"/>
      <c r="E4" s="289"/>
      <c r="F4" s="289"/>
      <c r="G4" s="289"/>
      <c r="H4" s="289"/>
      <c r="I4" s="289"/>
      <c r="J4" s="289"/>
      <c r="K4" s="290"/>
    </row>
    <row r="5" spans="2:11" ht="5.25" customHeight="1">
      <c r="B5" s="288"/>
      <c r="C5" s="291"/>
      <c r="D5" s="291"/>
      <c r="E5" s="291"/>
      <c r="F5" s="291"/>
      <c r="G5" s="291"/>
      <c r="H5" s="291"/>
      <c r="I5" s="291"/>
      <c r="J5" s="291"/>
      <c r="K5" s="290"/>
    </row>
    <row r="6" spans="2:11" ht="15" customHeight="1">
      <c r="B6" s="288"/>
      <c r="C6" s="292" t="s">
        <v>330</v>
      </c>
      <c r="D6" s="292"/>
      <c r="E6" s="292"/>
      <c r="F6" s="292"/>
      <c r="G6" s="292"/>
      <c r="H6" s="292"/>
      <c r="I6" s="292"/>
      <c r="J6" s="292"/>
      <c r="K6" s="290"/>
    </row>
    <row r="7" spans="2:11" ht="15" customHeight="1">
      <c r="B7" s="293"/>
      <c r="C7" s="292" t="s">
        <v>331</v>
      </c>
      <c r="D7" s="292"/>
      <c r="E7" s="292"/>
      <c r="F7" s="292"/>
      <c r="G7" s="292"/>
      <c r="H7" s="292"/>
      <c r="I7" s="292"/>
      <c r="J7" s="292"/>
      <c r="K7" s="290"/>
    </row>
    <row r="8" spans="2:11" ht="12.75" customHeight="1">
      <c r="B8" s="293"/>
      <c r="C8" s="294"/>
      <c r="D8" s="294"/>
      <c r="E8" s="294"/>
      <c r="F8" s="294"/>
      <c r="G8" s="294"/>
      <c r="H8" s="294"/>
      <c r="I8" s="294"/>
      <c r="J8" s="294"/>
      <c r="K8" s="290"/>
    </row>
    <row r="9" spans="2:11" ht="15" customHeight="1">
      <c r="B9" s="293"/>
      <c r="C9" s="292" t="s">
        <v>332</v>
      </c>
      <c r="D9" s="292"/>
      <c r="E9" s="292"/>
      <c r="F9" s="292"/>
      <c r="G9" s="292"/>
      <c r="H9" s="292"/>
      <c r="I9" s="292"/>
      <c r="J9" s="292"/>
      <c r="K9" s="290"/>
    </row>
    <row r="10" spans="2:11" ht="15" customHeight="1">
      <c r="B10" s="293"/>
      <c r="C10" s="294"/>
      <c r="D10" s="292" t="s">
        <v>333</v>
      </c>
      <c r="E10" s="292"/>
      <c r="F10" s="292"/>
      <c r="G10" s="292"/>
      <c r="H10" s="292"/>
      <c r="I10" s="292"/>
      <c r="J10" s="292"/>
      <c r="K10" s="290"/>
    </row>
    <row r="11" spans="2:11" ht="15" customHeight="1">
      <c r="B11" s="293"/>
      <c r="C11" s="295"/>
      <c r="D11" s="292" t="s">
        <v>334</v>
      </c>
      <c r="E11" s="292"/>
      <c r="F11" s="292"/>
      <c r="G11" s="292"/>
      <c r="H11" s="292"/>
      <c r="I11" s="292"/>
      <c r="J11" s="292"/>
      <c r="K11" s="290"/>
    </row>
    <row r="12" spans="2:11" ht="12.75" customHeight="1">
      <c r="B12" s="293"/>
      <c r="C12" s="295"/>
      <c r="D12" s="295"/>
      <c r="E12" s="295"/>
      <c r="F12" s="295"/>
      <c r="G12" s="295"/>
      <c r="H12" s="295"/>
      <c r="I12" s="295"/>
      <c r="J12" s="295"/>
      <c r="K12" s="290"/>
    </row>
    <row r="13" spans="2:11" ht="15" customHeight="1">
      <c r="B13" s="293"/>
      <c r="C13" s="295"/>
      <c r="D13" s="292" t="s">
        <v>335</v>
      </c>
      <c r="E13" s="292"/>
      <c r="F13" s="292"/>
      <c r="G13" s="292"/>
      <c r="H13" s="292"/>
      <c r="I13" s="292"/>
      <c r="J13" s="292"/>
      <c r="K13" s="290"/>
    </row>
    <row r="14" spans="2:11" ht="15" customHeight="1">
      <c r="B14" s="293"/>
      <c r="C14" s="295"/>
      <c r="D14" s="292" t="s">
        <v>336</v>
      </c>
      <c r="E14" s="292"/>
      <c r="F14" s="292"/>
      <c r="G14" s="292"/>
      <c r="H14" s="292"/>
      <c r="I14" s="292"/>
      <c r="J14" s="292"/>
      <c r="K14" s="290"/>
    </row>
    <row r="15" spans="2:11" ht="15" customHeight="1">
      <c r="B15" s="293"/>
      <c r="C15" s="295"/>
      <c r="D15" s="292" t="s">
        <v>337</v>
      </c>
      <c r="E15" s="292"/>
      <c r="F15" s="292"/>
      <c r="G15" s="292"/>
      <c r="H15" s="292"/>
      <c r="I15" s="292"/>
      <c r="J15" s="292"/>
      <c r="K15" s="290"/>
    </row>
    <row r="16" spans="2:11" ht="15" customHeight="1">
      <c r="B16" s="293"/>
      <c r="C16" s="295"/>
      <c r="D16" s="295"/>
      <c r="E16" s="296" t="s">
        <v>81</v>
      </c>
      <c r="F16" s="292" t="s">
        <v>338</v>
      </c>
      <c r="G16" s="292"/>
      <c r="H16" s="292"/>
      <c r="I16" s="292"/>
      <c r="J16" s="292"/>
      <c r="K16" s="290"/>
    </row>
    <row r="17" spans="2:11" ht="15" customHeight="1">
      <c r="B17" s="293"/>
      <c r="C17" s="295"/>
      <c r="D17" s="295"/>
      <c r="E17" s="296" t="s">
        <v>339</v>
      </c>
      <c r="F17" s="292" t="s">
        <v>340</v>
      </c>
      <c r="G17" s="292"/>
      <c r="H17" s="292"/>
      <c r="I17" s="292"/>
      <c r="J17" s="292"/>
      <c r="K17" s="290"/>
    </row>
    <row r="18" spans="2:11" ht="15" customHeight="1">
      <c r="B18" s="293"/>
      <c r="C18" s="295"/>
      <c r="D18" s="295"/>
      <c r="E18" s="296" t="s">
        <v>341</v>
      </c>
      <c r="F18" s="292" t="s">
        <v>342</v>
      </c>
      <c r="G18" s="292"/>
      <c r="H18" s="292"/>
      <c r="I18" s="292"/>
      <c r="J18" s="292"/>
      <c r="K18" s="290"/>
    </row>
    <row r="19" spans="2:11" ht="15" customHeight="1">
      <c r="B19" s="293"/>
      <c r="C19" s="295"/>
      <c r="D19" s="295"/>
      <c r="E19" s="296" t="s">
        <v>343</v>
      </c>
      <c r="F19" s="292" t="s">
        <v>344</v>
      </c>
      <c r="G19" s="292"/>
      <c r="H19" s="292"/>
      <c r="I19" s="292"/>
      <c r="J19" s="292"/>
      <c r="K19" s="290"/>
    </row>
    <row r="20" spans="2:11" ht="15" customHeight="1">
      <c r="B20" s="293"/>
      <c r="C20" s="295"/>
      <c r="D20" s="295"/>
      <c r="E20" s="296" t="s">
        <v>345</v>
      </c>
      <c r="F20" s="292" t="s">
        <v>346</v>
      </c>
      <c r="G20" s="292"/>
      <c r="H20" s="292"/>
      <c r="I20" s="292"/>
      <c r="J20" s="292"/>
      <c r="K20" s="290"/>
    </row>
    <row r="21" spans="2:11" ht="15" customHeight="1">
      <c r="B21" s="293"/>
      <c r="C21" s="295"/>
      <c r="D21" s="295"/>
      <c r="E21" s="296" t="s">
        <v>347</v>
      </c>
      <c r="F21" s="292" t="s">
        <v>348</v>
      </c>
      <c r="G21" s="292"/>
      <c r="H21" s="292"/>
      <c r="I21" s="292"/>
      <c r="J21" s="292"/>
      <c r="K21" s="290"/>
    </row>
    <row r="22" spans="2:11" ht="12.75" customHeight="1">
      <c r="B22" s="293"/>
      <c r="C22" s="295"/>
      <c r="D22" s="295"/>
      <c r="E22" s="295"/>
      <c r="F22" s="295"/>
      <c r="G22" s="295"/>
      <c r="H22" s="295"/>
      <c r="I22" s="295"/>
      <c r="J22" s="295"/>
      <c r="K22" s="290"/>
    </row>
    <row r="23" spans="2:11" ht="15" customHeight="1">
      <c r="B23" s="293"/>
      <c r="C23" s="292" t="s">
        <v>349</v>
      </c>
      <c r="D23" s="292"/>
      <c r="E23" s="292"/>
      <c r="F23" s="292"/>
      <c r="G23" s="292"/>
      <c r="H23" s="292"/>
      <c r="I23" s="292"/>
      <c r="J23" s="292"/>
      <c r="K23" s="290"/>
    </row>
    <row r="24" spans="2:11" ht="15" customHeight="1">
      <c r="B24" s="293"/>
      <c r="C24" s="292" t="s">
        <v>350</v>
      </c>
      <c r="D24" s="292"/>
      <c r="E24" s="292"/>
      <c r="F24" s="292"/>
      <c r="G24" s="292"/>
      <c r="H24" s="292"/>
      <c r="I24" s="292"/>
      <c r="J24" s="292"/>
      <c r="K24" s="290"/>
    </row>
    <row r="25" spans="2:11" ht="15" customHeight="1">
      <c r="B25" s="293"/>
      <c r="C25" s="294"/>
      <c r="D25" s="292" t="s">
        <v>351</v>
      </c>
      <c r="E25" s="292"/>
      <c r="F25" s="292"/>
      <c r="G25" s="292"/>
      <c r="H25" s="292"/>
      <c r="I25" s="292"/>
      <c r="J25" s="292"/>
      <c r="K25" s="290"/>
    </row>
    <row r="26" spans="2:11" ht="15" customHeight="1">
      <c r="B26" s="293"/>
      <c r="C26" s="295"/>
      <c r="D26" s="292" t="s">
        <v>352</v>
      </c>
      <c r="E26" s="292"/>
      <c r="F26" s="292"/>
      <c r="G26" s="292"/>
      <c r="H26" s="292"/>
      <c r="I26" s="292"/>
      <c r="J26" s="292"/>
      <c r="K26" s="290"/>
    </row>
    <row r="27" spans="2:11" ht="12.75" customHeight="1">
      <c r="B27" s="293"/>
      <c r="C27" s="295"/>
      <c r="D27" s="295"/>
      <c r="E27" s="295"/>
      <c r="F27" s="295"/>
      <c r="G27" s="295"/>
      <c r="H27" s="295"/>
      <c r="I27" s="295"/>
      <c r="J27" s="295"/>
      <c r="K27" s="290"/>
    </row>
    <row r="28" spans="2:11" ht="15" customHeight="1">
      <c r="B28" s="293"/>
      <c r="C28" s="295"/>
      <c r="D28" s="292" t="s">
        <v>353</v>
      </c>
      <c r="E28" s="292"/>
      <c r="F28" s="292"/>
      <c r="G28" s="292"/>
      <c r="H28" s="292"/>
      <c r="I28" s="292"/>
      <c r="J28" s="292"/>
      <c r="K28" s="290"/>
    </row>
    <row r="29" spans="2:11" ht="15" customHeight="1">
      <c r="B29" s="293"/>
      <c r="C29" s="295"/>
      <c r="D29" s="292" t="s">
        <v>354</v>
      </c>
      <c r="E29" s="292"/>
      <c r="F29" s="292"/>
      <c r="G29" s="292"/>
      <c r="H29" s="292"/>
      <c r="I29" s="292"/>
      <c r="J29" s="292"/>
      <c r="K29" s="290"/>
    </row>
    <row r="30" spans="2:11" ht="12.75" customHeight="1">
      <c r="B30" s="293"/>
      <c r="C30" s="295"/>
      <c r="D30" s="295"/>
      <c r="E30" s="295"/>
      <c r="F30" s="295"/>
      <c r="G30" s="295"/>
      <c r="H30" s="295"/>
      <c r="I30" s="295"/>
      <c r="J30" s="295"/>
      <c r="K30" s="290"/>
    </row>
    <row r="31" spans="2:11" ht="15" customHeight="1">
      <c r="B31" s="293"/>
      <c r="C31" s="295"/>
      <c r="D31" s="292" t="s">
        <v>355</v>
      </c>
      <c r="E31" s="292"/>
      <c r="F31" s="292"/>
      <c r="G31" s="292"/>
      <c r="H31" s="292"/>
      <c r="I31" s="292"/>
      <c r="J31" s="292"/>
      <c r="K31" s="290"/>
    </row>
    <row r="32" spans="2:11" ht="15" customHeight="1">
      <c r="B32" s="293"/>
      <c r="C32" s="295"/>
      <c r="D32" s="292" t="s">
        <v>356</v>
      </c>
      <c r="E32" s="292"/>
      <c r="F32" s="292"/>
      <c r="G32" s="292"/>
      <c r="H32" s="292"/>
      <c r="I32" s="292"/>
      <c r="J32" s="292"/>
      <c r="K32" s="290"/>
    </row>
    <row r="33" spans="2:11" ht="15" customHeight="1">
      <c r="B33" s="293"/>
      <c r="C33" s="295"/>
      <c r="D33" s="292" t="s">
        <v>357</v>
      </c>
      <c r="E33" s="292"/>
      <c r="F33" s="292"/>
      <c r="G33" s="292"/>
      <c r="H33" s="292"/>
      <c r="I33" s="292"/>
      <c r="J33" s="292"/>
      <c r="K33" s="290"/>
    </row>
    <row r="34" spans="2:11" ht="15" customHeight="1">
      <c r="B34" s="293"/>
      <c r="C34" s="295"/>
      <c r="D34" s="294"/>
      <c r="E34" s="297" t="s">
        <v>119</v>
      </c>
      <c r="F34" s="294"/>
      <c r="G34" s="292" t="s">
        <v>358</v>
      </c>
      <c r="H34" s="292"/>
      <c r="I34" s="292"/>
      <c r="J34" s="292"/>
      <c r="K34" s="290"/>
    </row>
    <row r="35" spans="2:11" ht="30.75" customHeight="1">
      <c r="B35" s="293"/>
      <c r="C35" s="295"/>
      <c r="D35" s="294"/>
      <c r="E35" s="297" t="s">
        <v>359</v>
      </c>
      <c r="F35" s="294"/>
      <c r="G35" s="292" t="s">
        <v>360</v>
      </c>
      <c r="H35" s="292"/>
      <c r="I35" s="292"/>
      <c r="J35" s="292"/>
      <c r="K35" s="290"/>
    </row>
    <row r="36" spans="2:11" ht="15" customHeight="1">
      <c r="B36" s="293"/>
      <c r="C36" s="295"/>
      <c r="D36" s="294"/>
      <c r="E36" s="297" t="s">
        <v>56</v>
      </c>
      <c r="F36" s="294"/>
      <c r="G36" s="292" t="s">
        <v>361</v>
      </c>
      <c r="H36" s="292"/>
      <c r="I36" s="292"/>
      <c r="J36" s="292"/>
      <c r="K36" s="290"/>
    </row>
    <row r="37" spans="2:11" ht="15" customHeight="1">
      <c r="B37" s="293"/>
      <c r="C37" s="295"/>
      <c r="D37" s="294"/>
      <c r="E37" s="297" t="s">
        <v>120</v>
      </c>
      <c r="F37" s="294"/>
      <c r="G37" s="292" t="s">
        <v>362</v>
      </c>
      <c r="H37" s="292"/>
      <c r="I37" s="292"/>
      <c r="J37" s="292"/>
      <c r="K37" s="290"/>
    </row>
    <row r="38" spans="2:11" ht="15" customHeight="1">
      <c r="B38" s="293"/>
      <c r="C38" s="295"/>
      <c r="D38" s="294"/>
      <c r="E38" s="297" t="s">
        <v>121</v>
      </c>
      <c r="F38" s="294"/>
      <c r="G38" s="292" t="s">
        <v>363</v>
      </c>
      <c r="H38" s="292"/>
      <c r="I38" s="292"/>
      <c r="J38" s="292"/>
      <c r="K38" s="290"/>
    </row>
    <row r="39" spans="2:11" ht="15" customHeight="1">
      <c r="B39" s="293"/>
      <c r="C39" s="295"/>
      <c r="D39" s="294"/>
      <c r="E39" s="297" t="s">
        <v>122</v>
      </c>
      <c r="F39" s="294"/>
      <c r="G39" s="292" t="s">
        <v>364</v>
      </c>
      <c r="H39" s="292"/>
      <c r="I39" s="292"/>
      <c r="J39" s="292"/>
      <c r="K39" s="290"/>
    </row>
    <row r="40" spans="2:11" ht="15" customHeight="1">
      <c r="B40" s="293"/>
      <c r="C40" s="295"/>
      <c r="D40" s="294"/>
      <c r="E40" s="297" t="s">
        <v>365</v>
      </c>
      <c r="F40" s="294"/>
      <c r="G40" s="292" t="s">
        <v>366</v>
      </c>
      <c r="H40" s="292"/>
      <c r="I40" s="292"/>
      <c r="J40" s="292"/>
      <c r="K40" s="290"/>
    </row>
    <row r="41" spans="2:11" ht="15" customHeight="1">
      <c r="B41" s="293"/>
      <c r="C41" s="295"/>
      <c r="D41" s="294"/>
      <c r="E41" s="297"/>
      <c r="F41" s="294"/>
      <c r="G41" s="292" t="s">
        <v>367</v>
      </c>
      <c r="H41" s="292"/>
      <c r="I41" s="292"/>
      <c r="J41" s="292"/>
      <c r="K41" s="290"/>
    </row>
    <row r="42" spans="2:11" ht="15" customHeight="1">
      <c r="B42" s="293"/>
      <c r="C42" s="295"/>
      <c r="D42" s="294"/>
      <c r="E42" s="297" t="s">
        <v>368</v>
      </c>
      <c r="F42" s="294"/>
      <c r="G42" s="292" t="s">
        <v>369</v>
      </c>
      <c r="H42" s="292"/>
      <c r="I42" s="292"/>
      <c r="J42" s="292"/>
      <c r="K42" s="290"/>
    </row>
    <row r="43" spans="2:11" ht="15" customHeight="1">
      <c r="B43" s="293"/>
      <c r="C43" s="295"/>
      <c r="D43" s="294"/>
      <c r="E43" s="297" t="s">
        <v>124</v>
      </c>
      <c r="F43" s="294"/>
      <c r="G43" s="292" t="s">
        <v>370</v>
      </c>
      <c r="H43" s="292"/>
      <c r="I43" s="292"/>
      <c r="J43" s="292"/>
      <c r="K43" s="290"/>
    </row>
    <row r="44" spans="2:11" ht="12.75" customHeight="1">
      <c r="B44" s="293"/>
      <c r="C44" s="295"/>
      <c r="D44" s="294"/>
      <c r="E44" s="294"/>
      <c r="F44" s="294"/>
      <c r="G44" s="294"/>
      <c r="H44" s="294"/>
      <c r="I44" s="294"/>
      <c r="J44" s="294"/>
      <c r="K44" s="290"/>
    </row>
    <row r="45" spans="2:11" ht="15" customHeight="1">
      <c r="B45" s="293"/>
      <c r="C45" s="295"/>
      <c r="D45" s="292" t="s">
        <v>371</v>
      </c>
      <c r="E45" s="292"/>
      <c r="F45" s="292"/>
      <c r="G45" s="292"/>
      <c r="H45" s="292"/>
      <c r="I45" s="292"/>
      <c r="J45" s="292"/>
      <c r="K45" s="290"/>
    </row>
    <row r="46" spans="2:11" ht="15" customHeight="1">
      <c r="B46" s="293"/>
      <c r="C46" s="295"/>
      <c r="D46" s="295"/>
      <c r="E46" s="292" t="s">
        <v>372</v>
      </c>
      <c r="F46" s="292"/>
      <c r="G46" s="292"/>
      <c r="H46" s="292"/>
      <c r="I46" s="292"/>
      <c r="J46" s="292"/>
      <c r="K46" s="290"/>
    </row>
    <row r="47" spans="2:11" ht="15" customHeight="1">
      <c r="B47" s="293"/>
      <c r="C47" s="295"/>
      <c r="D47" s="295"/>
      <c r="E47" s="292" t="s">
        <v>373</v>
      </c>
      <c r="F47" s="292"/>
      <c r="G47" s="292"/>
      <c r="H47" s="292"/>
      <c r="I47" s="292"/>
      <c r="J47" s="292"/>
      <c r="K47" s="290"/>
    </row>
    <row r="48" spans="2:11" ht="15" customHeight="1">
      <c r="B48" s="293"/>
      <c r="C48" s="295"/>
      <c r="D48" s="295"/>
      <c r="E48" s="292" t="s">
        <v>374</v>
      </c>
      <c r="F48" s="292"/>
      <c r="G48" s="292"/>
      <c r="H48" s="292"/>
      <c r="I48" s="292"/>
      <c r="J48" s="292"/>
      <c r="K48" s="290"/>
    </row>
    <row r="49" spans="2:11" ht="15" customHeight="1">
      <c r="B49" s="293"/>
      <c r="C49" s="295"/>
      <c r="D49" s="292" t="s">
        <v>375</v>
      </c>
      <c r="E49" s="292"/>
      <c r="F49" s="292"/>
      <c r="G49" s="292"/>
      <c r="H49" s="292"/>
      <c r="I49" s="292"/>
      <c r="J49" s="292"/>
      <c r="K49" s="290"/>
    </row>
    <row r="50" spans="2:11" ht="25.5" customHeight="1">
      <c r="B50" s="288"/>
      <c r="C50" s="289" t="s">
        <v>376</v>
      </c>
      <c r="D50" s="289"/>
      <c r="E50" s="289"/>
      <c r="F50" s="289"/>
      <c r="G50" s="289"/>
      <c r="H50" s="289"/>
      <c r="I50" s="289"/>
      <c r="J50" s="289"/>
      <c r="K50" s="290"/>
    </row>
    <row r="51" spans="2:11" ht="5.25" customHeight="1">
      <c r="B51" s="288"/>
      <c r="C51" s="291"/>
      <c r="D51" s="291"/>
      <c r="E51" s="291"/>
      <c r="F51" s="291"/>
      <c r="G51" s="291"/>
      <c r="H51" s="291"/>
      <c r="I51" s="291"/>
      <c r="J51" s="291"/>
      <c r="K51" s="290"/>
    </row>
    <row r="52" spans="2:11" ht="15" customHeight="1">
      <c r="B52" s="288"/>
      <c r="C52" s="292" t="s">
        <v>377</v>
      </c>
      <c r="D52" s="292"/>
      <c r="E52" s="292"/>
      <c r="F52" s="292"/>
      <c r="G52" s="292"/>
      <c r="H52" s="292"/>
      <c r="I52" s="292"/>
      <c r="J52" s="292"/>
      <c r="K52" s="290"/>
    </row>
    <row r="53" spans="2:11" ht="15" customHeight="1">
      <c r="B53" s="288"/>
      <c r="C53" s="292" t="s">
        <v>378</v>
      </c>
      <c r="D53" s="292"/>
      <c r="E53" s="292"/>
      <c r="F53" s="292"/>
      <c r="G53" s="292"/>
      <c r="H53" s="292"/>
      <c r="I53" s="292"/>
      <c r="J53" s="292"/>
      <c r="K53" s="290"/>
    </row>
    <row r="54" spans="2:11" ht="12.75" customHeight="1">
      <c r="B54" s="288"/>
      <c r="C54" s="294"/>
      <c r="D54" s="294"/>
      <c r="E54" s="294"/>
      <c r="F54" s="294"/>
      <c r="G54" s="294"/>
      <c r="H54" s="294"/>
      <c r="I54" s="294"/>
      <c r="J54" s="294"/>
      <c r="K54" s="290"/>
    </row>
    <row r="55" spans="2:11" ht="15" customHeight="1">
      <c r="B55" s="288"/>
      <c r="C55" s="292" t="s">
        <v>379</v>
      </c>
      <c r="D55" s="292"/>
      <c r="E55" s="292"/>
      <c r="F55" s="292"/>
      <c r="G55" s="292"/>
      <c r="H55" s="292"/>
      <c r="I55" s="292"/>
      <c r="J55" s="292"/>
      <c r="K55" s="290"/>
    </row>
    <row r="56" spans="2:11" ht="15" customHeight="1">
      <c r="B56" s="288"/>
      <c r="C56" s="295"/>
      <c r="D56" s="292" t="s">
        <v>380</v>
      </c>
      <c r="E56" s="292"/>
      <c r="F56" s="292"/>
      <c r="G56" s="292"/>
      <c r="H56" s="292"/>
      <c r="I56" s="292"/>
      <c r="J56" s="292"/>
      <c r="K56" s="290"/>
    </row>
    <row r="57" spans="2:11" ht="15" customHeight="1">
      <c r="B57" s="288"/>
      <c r="C57" s="295"/>
      <c r="D57" s="292" t="s">
        <v>381</v>
      </c>
      <c r="E57" s="292"/>
      <c r="F57" s="292"/>
      <c r="G57" s="292"/>
      <c r="H57" s="292"/>
      <c r="I57" s="292"/>
      <c r="J57" s="292"/>
      <c r="K57" s="290"/>
    </row>
    <row r="58" spans="2:11" ht="15" customHeight="1">
      <c r="B58" s="288"/>
      <c r="C58" s="295"/>
      <c r="D58" s="292" t="s">
        <v>382</v>
      </c>
      <c r="E58" s="292"/>
      <c r="F58" s="292"/>
      <c r="G58" s="292"/>
      <c r="H58" s="292"/>
      <c r="I58" s="292"/>
      <c r="J58" s="292"/>
      <c r="K58" s="290"/>
    </row>
    <row r="59" spans="2:11" ht="15" customHeight="1">
      <c r="B59" s="288"/>
      <c r="C59" s="295"/>
      <c r="D59" s="292" t="s">
        <v>383</v>
      </c>
      <c r="E59" s="292"/>
      <c r="F59" s="292"/>
      <c r="G59" s="292"/>
      <c r="H59" s="292"/>
      <c r="I59" s="292"/>
      <c r="J59" s="292"/>
      <c r="K59" s="290"/>
    </row>
    <row r="60" spans="2:11" ht="15" customHeight="1">
      <c r="B60" s="288"/>
      <c r="C60" s="295"/>
      <c r="D60" s="298" t="s">
        <v>384</v>
      </c>
      <c r="E60" s="298"/>
      <c r="F60" s="298"/>
      <c r="G60" s="298"/>
      <c r="H60" s="298"/>
      <c r="I60" s="298"/>
      <c r="J60" s="298"/>
      <c r="K60" s="290"/>
    </row>
    <row r="61" spans="2:11" ht="15" customHeight="1">
      <c r="B61" s="288"/>
      <c r="C61" s="295"/>
      <c r="D61" s="292" t="s">
        <v>385</v>
      </c>
      <c r="E61" s="292"/>
      <c r="F61" s="292"/>
      <c r="G61" s="292"/>
      <c r="H61" s="292"/>
      <c r="I61" s="292"/>
      <c r="J61" s="292"/>
      <c r="K61" s="290"/>
    </row>
    <row r="62" spans="2:11" ht="12.75" customHeight="1">
      <c r="B62" s="288"/>
      <c r="C62" s="295"/>
      <c r="D62" s="295"/>
      <c r="E62" s="299"/>
      <c r="F62" s="295"/>
      <c r="G62" s="295"/>
      <c r="H62" s="295"/>
      <c r="I62" s="295"/>
      <c r="J62" s="295"/>
      <c r="K62" s="290"/>
    </row>
    <row r="63" spans="2:11" ht="15" customHeight="1">
      <c r="B63" s="288"/>
      <c r="C63" s="295"/>
      <c r="D63" s="292" t="s">
        <v>386</v>
      </c>
      <c r="E63" s="292"/>
      <c r="F63" s="292"/>
      <c r="G63" s="292"/>
      <c r="H63" s="292"/>
      <c r="I63" s="292"/>
      <c r="J63" s="292"/>
      <c r="K63" s="290"/>
    </row>
    <row r="64" spans="2:11" ht="15" customHeight="1">
      <c r="B64" s="288"/>
      <c r="C64" s="295"/>
      <c r="D64" s="298" t="s">
        <v>387</v>
      </c>
      <c r="E64" s="298"/>
      <c r="F64" s="298"/>
      <c r="G64" s="298"/>
      <c r="H64" s="298"/>
      <c r="I64" s="298"/>
      <c r="J64" s="298"/>
      <c r="K64" s="290"/>
    </row>
    <row r="65" spans="2:11" ht="15" customHeight="1">
      <c r="B65" s="288"/>
      <c r="C65" s="295"/>
      <c r="D65" s="292" t="s">
        <v>388</v>
      </c>
      <c r="E65" s="292"/>
      <c r="F65" s="292"/>
      <c r="G65" s="292"/>
      <c r="H65" s="292"/>
      <c r="I65" s="292"/>
      <c r="J65" s="292"/>
      <c r="K65" s="290"/>
    </row>
    <row r="66" spans="2:11" ht="15" customHeight="1">
      <c r="B66" s="288"/>
      <c r="C66" s="295"/>
      <c r="D66" s="292" t="s">
        <v>389</v>
      </c>
      <c r="E66" s="292"/>
      <c r="F66" s="292"/>
      <c r="G66" s="292"/>
      <c r="H66" s="292"/>
      <c r="I66" s="292"/>
      <c r="J66" s="292"/>
      <c r="K66" s="290"/>
    </row>
    <row r="67" spans="2:11" ht="15" customHeight="1">
      <c r="B67" s="288"/>
      <c r="C67" s="295"/>
      <c r="D67" s="292" t="s">
        <v>390</v>
      </c>
      <c r="E67" s="292"/>
      <c r="F67" s="292"/>
      <c r="G67" s="292"/>
      <c r="H67" s="292"/>
      <c r="I67" s="292"/>
      <c r="J67" s="292"/>
      <c r="K67" s="290"/>
    </row>
    <row r="68" spans="2:11" ht="15" customHeight="1">
      <c r="B68" s="288"/>
      <c r="C68" s="295"/>
      <c r="D68" s="292" t="s">
        <v>391</v>
      </c>
      <c r="E68" s="292"/>
      <c r="F68" s="292"/>
      <c r="G68" s="292"/>
      <c r="H68" s="292"/>
      <c r="I68" s="292"/>
      <c r="J68" s="292"/>
      <c r="K68" s="290"/>
    </row>
    <row r="69" spans="2:11" ht="12.75" customHeight="1">
      <c r="B69" s="300"/>
      <c r="C69" s="301"/>
      <c r="D69" s="301"/>
      <c r="E69" s="301"/>
      <c r="F69" s="301"/>
      <c r="G69" s="301"/>
      <c r="H69" s="301"/>
      <c r="I69" s="301"/>
      <c r="J69" s="301"/>
      <c r="K69" s="302"/>
    </row>
    <row r="70" spans="2:11" ht="18.75" customHeight="1">
      <c r="B70" s="303"/>
      <c r="C70" s="303"/>
      <c r="D70" s="303"/>
      <c r="E70" s="303"/>
      <c r="F70" s="303"/>
      <c r="G70" s="303"/>
      <c r="H70" s="303"/>
      <c r="I70" s="303"/>
      <c r="J70" s="303"/>
      <c r="K70" s="304"/>
    </row>
    <row r="71" spans="2:11" ht="18.75" customHeight="1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7.5" customHeight="1">
      <c r="B72" s="305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ht="45" customHeight="1">
      <c r="B73" s="308"/>
      <c r="C73" s="309" t="s">
        <v>327</v>
      </c>
      <c r="D73" s="309"/>
      <c r="E73" s="309"/>
      <c r="F73" s="309"/>
      <c r="G73" s="309"/>
      <c r="H73" s="309"/>
      <c r="I73" s="309"/>
      <c r="J73" s="309"/>
      <c r="K73" s="310"/>
    </row>
    <row r="74" spans="2:11" ht="17.25" customHeight="1">
      <c r="B74" s="308"/>
      <c r="C74" s="311" t="s">
        <v>392</v>
      </c>
      <c r="D74" s="311"/>
      <c r="E74" s="311"/>
      <c r="F74" s="311" t="s">
        <v>393</v>
      </c>
      <c r="G74" s="312"/>
      <c r="H74" s="311" t="s">
        <v>120</v>
      </c>
      <c r="I74" s="311" t="s">
        <v>60</v>
      </c>
      <c r="J74" s="311" t="s">
        <v>394</v>
      </c>
      <c r="K74" s="310"/>
    </row>
    <row r="75" spans="2:11" ht="17.25" customHeight="1">
      <c r="B75" s="308"/>
      <c r="C75" s="313" t="s">
        <v>395</v>
      </c>
      <c r="D75" s="313"/>
      <c r="E75" s="313"/>
      <c r="F75" s="314" t="s">
        <v>396</v>
      </c>
      <c r="G75" s="315"/>
      <c r="H75" s="313"/>
      <c r="I75" s="313"/>
      <c r="J75" s="313" t="s">
        <v>397</v>
      </c>
      <c r="K75" s="310"/>
    </row>
    <row r="76" spans="2:11" ht="5.25" customHeight="1">
      <c r="B76" s="308"/>
      <c r="C76" s="316"/>
      <c r="D76" s="316"/>
      <c r="E76" s="316"/>
      <c r="F76" s="316"/>
      <c r="G76" s="317"/>
      <c r="H76" s="316"/>
      <c r="I76" s="316"/>
      <c r="J76" s="316"/>
      <c r="K76" s="310"/>
    </row>
    <row r="77" spans="2:11" ht="15" customHeight="1">
      <c r="B77" s="308"/>
      <c r="C77" s="297" t="s">
        <v>56</v>
      </c>
      <c r="D77" s="316"/>
      <c r="E77" s="316"/>
      <c r="F77" s="318" t="s">
        <v>398</v>
      </c>
      <c r="G77" s="317"/>
      <c r="H77" s="297" t="s">
        <v>399</v>
      </c>
      <c r="I77" s="297" t="s">
        <v>400</v>
      </c>
      <c r="J77" s="297">
        <v>20</v>
      </c>
      <c r="K77" s="310"/>
    </row>
    <row r="78" spans="2:11" ht="15" customHeight="1">
      <c r="B78" s="308"/>
      <c r="C78" s="297" t="s">
        <v>401</v>
      </c>
      <c r="D78" s="297"/>
      <c r="E78" s="297"/>
      <c r="F78" s="318" t="s">
        <v>398</v>
      </c>
      <c r="G78" s="317"/>
      <c r="H78" s="297" t="s">
        <v>402</v>
      </c>
      <c r="I78" s="297" t="s">
        <v>400</v>
      </c>
      <c r="J78" s="297">
        <v>120</v>
      </c>
      <c r="K78" s="310"/>
    </row>
    <row r="79" spans="2:11" ht="15" customHeight="1">
      <c r="B79" s="319"/>
      <c r="C79" s="297" t="s">
        <v>403</v>
      </c>
      <c r="D79" s="297"/>
      <c r="E79" s="297"/>
      <c r="F79" s="318" t="s">
        <v>404</v>
      </c>
      <c r="G79" s="317"/>
      <c r="H79" s="297" t="s">
        <v>405</v>
      </c>
      <c r="I79" s="297" t="s">
        <v>400</v>
      </c>
      <c r="J79" s="297">
        <v>50</v>
      </c>
      <c r="K79" s="310"/>
    </row>
    <row r="80" spans="2:11" ht="15" customHeight="1">
      <c r="B80" s="319"/>
      <c r="C80" s="297" t="s">
        <v>406</v>
      </c>
      <c r="D80" s="297"/>
      <c r="E80" s="297"/>
      <c r="F80" s="318" t="s">
        <v>398</v>
      </c>
      <c r="G80" s="317"/>
      <c r="H80" s="297" t="s">
        <v>407</v>
      </c>
      <c r="I80" s="297" t="s">
        <v>408</v>
      </c>
      <c r="J80" s="297"/>
      <c r="K80" s="310"/>
    </row>
    <row r="81" spans="2:11" ht="15" customHeight="1">
      <c r="B81" s="319"/>
      <c r="C81" s="320" t="s">
        <v>409</v>
      </c>
      <c r="D81" s="320"/>
      <c r="E81" s="320"/>
      <c r="F81" s="321" t="s">
        <v>404</v>
      </c>
      <c r="G81" s="320"/>
      <c r="H81" s="320" t="s">
        <v>410</v>
      </c>
      <c r="I81" s="320" t="s">
        <v>400</v>
      </c>
      <c r="J81" s="320">
        <v>15</v>
      </c>
      <c r="K81" s="310"/>
    </row>
    <row r="82" spans="2:11" ht="15" customHeight="1">
      <c r="B82" s="319"/>
      <c r="C82" s="320" t="s">
        <v>411</v>
      </c>
      <c r="D82" s="320"/>
      <c r="E82" s="320"/>
      <c r="F82" s="321" t="s">
        <v>404</v>
      </c>
      <c r="G82" s="320"/>
      <c r="H82" s="320" t="s">
        <v>412</v>
      </c>
      <c r="I82" s="320" t="s">
        <v>400</v>
      </c>
      <c r="J82" s="320">
        <v>15</v>
      </c>
      <c r="K82" s="310"/>
    </row>
    <row r="83" spans="2:11" ht="15" customHeight="1">
      <c r="B83" s="319"/>
      <c r="C83" s="320" t="s">
        <v>413</v>
      </c>
      <c r="D83" s="320"/>
      <c r="E83" s="320"/>
      <c r="F83" s="321" t="s">
        <v>404</v>
      </c>
      <c r="G83" s="320"/>
      <c r="H83" s="320" t="s">
        <v>414</v>
      </c>
      <c r="I83" s="320" t="s">
        <v>400</v>
      </c>
      <c r="J83" s="320">
        <v>20</v>
      </c>
      <c r="K83" s="310"/>
    </row>
    <row r="84" spans="2:11" ht="15" customHeight="1">
      <c r="B84" s="319"/>
      <c r="C84" s="320" t="s">
        <v>415</v>
      </c>
      <c r="D84" s="320"/>
      <c r="E84" s="320"/>
      <c r="F84" s="321" t="s">
        <v>404</v>
      </c>
      <c r="G84" s="320"/>
      <c r="H84" s="320" t="s">
        <v>416</v>
      </c>
      <c r="I84" s="320" t="s">
        <v>400</v>
      </c>
      <c r="J84" s="320">
        <v>20</v>
      </c>
      <c r="K84" s="310"/>
    </row>
    <row r="85" spans="2:11" ht="15" customHeight="1">
      <c r="B85" s="319"/>
      <c r="C85" s="297" t="s">
        <v>417</v>
      </c>
      <c r="D85" s="297"/>
      <c r="E85" s="297"/>
      <c r="F85" s="318" t="s">
        <v>404</v>
      </c>
      <c r="G85" s="317"/>
      <c r="H85" s="297" t="s">
        <v>418</v>
      </c>
      <c r="I85" s="297" t="s">
        <v>400</v>
      </c>
      <c r="J85" s="297">
        <v>50</v>
      </c>
      <c r="K85" s="310"/>
    </row>
    <row r="86" spans="2:11" ht="15" customHeight="1">
      <c r="B86" s="319"/>
      <c r="C86" s="297" t="s">
        <v>419</v>
      </c>
      <c r="D86" s="297"/>
      <c r="E86" s="297"/>
      <c r="F86" s="318" t="s">
        <v>404</v>
      </c>
      <c r="G86" s="317"/>
      <c r="H86" s="297" t="s">
        <v>420</v>
      </c>
      <c r="I86" s="297" t="s">
        <v>400</v>
      </c>
      <c r="J86" s="297">
        <v>20</v>
      </c>
      <c r="K86" s="310"/>
    </row>
    <row r="87" spans="2:11" ht="15" customHeight="1">
      <c r="B87" s="319"/>
      <c r="C87" s="297" t="s">
        <v>421</v>
      </c>
      <c r="D87" s="297"/>
      <c r="E87" s="297"/>
      <c r="F87" s="318" t="s">
        <v>404</v>
      </c>
      <c r="G87" s="317"/>
      <c r="H87" s="297" t="s">
        <v>422</v>
      </c>
      <c r="I87" s="297" t="s">
        <v>400</v>
      </c>
      <c r="J87" s="297">
        <v>20</v>
      </c>
      <c r="K87" s="310"/>
    </row>
    <row r="88" spans="2:11" ht="15" customHeight="1">
      <c r="B88" s="319"/>
      <c r="C88" s="297" t="s">
        <v>423</v>
      </c>
      <c r="D88" s="297"/>
      <c r="E88" s="297"/>
      <c r="F88" s="318" t="s">
        <v>404</v>
      </c>
      <c r="G88" s="317"/>
      <c r="H88" s="297" t="s">
        <v>424</v>
      </c>
      <c r="I88" s="297" t="s">
        <v>400</v>
      </c>
      <c r="J88" s="297">
        <v>50</v>
      </c>
      <c r="K88" s="310"/>
    </row>
    <row r="89" spans="2:11" ht="15" customHeight="1">
      <c r="B89" s="319"/>
      <c r="C89" s="297" t="s">
        <v>425</v>
      </c>
      <c r="D89" s="297"/>
      <c r="E89" s="297"/>
      <c r="F89" s="318" t="s">
        <v>404</v>
      </c>
      <c r="G89" s="317"/>
      <c r="H89" s="297" t="s">
        <v>425</v>
      </c>
      <c r="I89" s="297" t="s">
        <v>400</v>
      </c>
      <c r="J89" s="297">
        <v>50</v>
      </c>
      <c r="K89" s="310"/>
    </row>
    <row r="90" spans="2:11" ht="15" customHeight="1">
      <c r="B90" s="319"/>
      <c r="C90" s="297" t="s">
        <v>125</v>
      </c>
      <c r="D90" s="297"/>
      <c r="E90" s="297"/>
      <c r="F90" s="318" t="s">
        <v>404</v>
      </c>
      <c r="G90" s="317"/>
      <c r="H90" s="297" t="s">
        <v>426</v>
      </c>
      <c r="I90" s="297" t="s">
        <v>400</v>
      </c>
      <c r="J90" s="297">
        <v>255</v>
      </c>
      <c r="K90" s="310"/>
    </row>
    <row r="91" spans="2:11" ht="15" customHeight="1">
      <c r="B91" s="319"/>
      <c r="C91" s="297" t="s">
        <v>427</v>
      </c>
      <c r="D91" s="297"/>
      <c r="E91" s="297"/>
      <c r="F91" s="318" t="s">
        <v>398</v>
      </c>
      <c r="G91" s="317"/>
      <c r="H91" s="297" t="s">
        <v>428</v>
      </c>
      <c r="I91" s="297" t="s">
        <v>429</v>
      </c>
      <c r="J91" s="297"/>
      <c r="K91" s="310"/>
    </row>
    <row r="92" spans="2:11" ht="15" customHeight="1">
      <c r="B92" s="319"/>
      <c r="C92" s="297" t="s">
        <v>430</v>
      </c>
      <c r="D92" s="297"/>
      <c r="E92" s="297"/>
      <c r="F92" s="318" t="s">
        <v>398</v>
      </c>
      <c r="G92" s="317"/>
      <c r="H92" s="297" t="s">
        <v>431</v>
      </c>
      <c r="I92" s="297" t="s">
        <v>432</v>
      </c>
      <c r="J92" s="297"/>
      <c r="K92" s="310"/>
    </row>
    <row r="93" spans="2:11" ht="15" customHeight="1">
      <c r="B93" s="319"/>
      <c r="C93" s="297" t="s">
        <v>433</v>
      </c>
      <c r="D93" s="297"/>
      <c r="E93" s="297"/>
      <c r="F93" s="318" t="s">
        <v>398</v>
      </c>
      <c r="G93" s="317"/>
      <c r="H93" s="297" t="s">
        <v>433</v>
      </c>
      <c r="I93" s="297" t="s">
        <v>432</v>
      </c>
      <c r="J93" s="297"/>
      <c r="K93" s="310"/>
    </row>
    <row r="94" spans="2:11" ht="15" customHeight="1">
      <c r="B94" s="319"/>
      <c r="C94" s="297" t="s">
        <v>41</v>
      </c>
      <c r="D94" s="297"/>
      <c r="E94" s="297"/>
      <c r="F94" s="318" t="s">
        <v>398</v>
      </c>
      <c r="G94" s="317"/>
      <c r="H94" s="297" t="s">
        <v>434</v>
      </c>
      <c r="I94" s="297" t="s">
        <v>432</v>
      </c>
      <c r="J94" s="297"/>
      <c r="K94" s="310"/>
    </row>
    <row r="95" spans="2:11" ht="15" customHeight="1">
      <c r="B95" s="319"/>
      <c r="C95" s="297" t="s">
        <v>51</v>
      </c>
      <c r="D95" s="297"/>
      <c r="E95" s="297"/>
      <c r="F95" s="318" t="s">
        <v>398</v>
      </c>
      <c r="G95" s="317"/>
      <c r="H95" s="297" t="s">
        <v>435</v>
      </c>
      <c r="I95" s="297" t="s">
        <v>432</v>
      </c>
      <c r="J95" s="297"/>
      <c r="K95" s="310"/>
    </row>
    <row r="96" spans="2:11" ht="15" customHeight="1">
      <c r="B96" s="322"/>
      <c r="C96" s="323"/>
      <c r="D96" s="323"/>
      <c r="E96" s="323"/>
      <c r="F96" s="323"/>
      <c r="G96" s="323"/>
      <c r="H96" s="323"/>
      <c r="I96" s="323"/>
      <c r="J96" s="323"/>
      <c r="K96" s="324"/>
    </row>
    <row r="97" spans="2:11" ht="18.75" customHeight="1">
      <c r="B97" s="325"/>
      <c r="C97" s="326"/>
      <c r="D97" s="326"/>
      <c r="E97" s="326"/>
      <c r="F97" s="326"/>
      <c r="G97" s="326"/>
      <c r="H97" s="326"/>
      <c r="I97" s="326"/>
      <c r="J97" s="326"/>
      <c r="K97" s="325"/>
    </row>
    <row r="98" spans="2:11" ht="18.75" customHeight="1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7.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7"/>
    </row>
    <row r="100" spans="2:11" ht="45" customHeight="1">
      <c r="B100" s="308"/>
      <c r="C100" s="309" t="s">
        <v>436</v>
      </c>
      <c r="D100" s="309"/>
      <c r="E100" s="309"/>
      <c r="F100" s="309"/>
      <c r="G100" s="309"/>
      <c r="H100" s="309"/>
      <c r="I100" s="309"/>
      <c r="J100" s="309"/>
      <c r="K100" s="310"/>
    </row>
    <row r="101" spans="2:11" ht="17.25" customHeight="1">
      <c r="B101" s="308"/>
      <c r="C101" s="311" t="s">
        <v>392</v>
      </c>
      <c r="D101" s="311"/>
      <c r="E101" s="311"/>
      <c r="F101" s="311" t="s">
        <v>393</v>
      </c>
      <c r="G101" s="312"/>
      <c r="H101" s="311" t="s">
        <v>120</v>
      </c>
      <c r="I101" s="311" t="s">
        <v>60</v>
      </c>
      <c r="J101" s="311" t="s">
        <v>394</v>
      </c>
      <c r="K101" s="310"/>
    </row>
    <row r="102" spans="2:11" ht="17.25" customHeight="1">
      <c r="B102" s="308"/>
      <c r="C102" s="313" t="s">
        <v>395</v>
      </c>
      <c r="D102" s="313"/>
      <c r="E102" s="313"/>
      <c r="F102" s="314" t="s">
        <v>396</v>
      </c>
      <c r="G102" s="315"/>
      <c r="H102" s="313"/>
      <c r="I102" s="313"/>
      <c r="J102" s="313" t="s">
        <v>397</v>
      </c>
      <c r="K102" s="310"/>
    </row>
    <row r="103" spans="2:11" ht="5.25" customHeight="1">
      <c r="B103" s="308"/>
      <c r="C103" s="311"/>
      <c r="D103" s="311"/>
      <c r="E103" s="311"/>
      <c r="F103" s="311"/>
      <c r="G103" s="327"/>
      <c r="H103" s="311"/>
      <c r="I103" s="311"/>
      <c r="J103" s="311"/>
      <c r="K103" s="310"/>
    </row>
    <row r="104" spans="2:11" ht="15" customHeight="1">
      <c r="B104" s="308"/>
      <c r="C104" s="297" t="s">
        <v>56</v>
      </c>
      <c r="D104" s="316"/>
      <c r="E104" s="316"/>
      <c r="F104" s="318" t="s">
        <v>398</v>
      </c>
      <c r="G104" s="327"/>
      <c r="H104" s="297" t="s">
        <v>437</v>
      </c>
      <c r="I104" s="297" t="s">
        <v>400</v>
      </c>
      <c r="J104" s="297">
        <v>20</v>
      </c>
      <c r="K104" s="310"/>
    </row>
    <row r="105" spans="2:11" ht="15" customHeight="1">
      <c r="B105" s="308"/>
      <c r="C105" s="297" t="s">
        <v>401</v>
      </c>
      <c r="D105" s="297"/>
      <c r="E105" s="297"/>
      <c r="F105" s="318" t="s">
        <v>398</v>
      </c>
      <c r="G105" s="297"/>
      <c r="H105" s="297" t="s">
        <v>437</v>
      </c>
      <c r="I105" s="297" t="s">
        <v>400</v>
      </c>
      <c r="J105" s="297">
        <v>120</v>
      </c>
      <c r="K105" s="310"/>
    </row>
    <row r="106" spans="2:11" ht="15" customHeight="1">
      <c r="B106" s="319"/>
      <c r="C106" s="297" t="s">
        <v>403</v>
      </c>
      <c r="D106" s="297"/>
      <c r="E106" s="297"/>
      <c r="F106" s="318" t="s">
        <v>404</v>
      </c>
      <c r="G106" s="297"/>
      <c r="H106" s="297" t="s">
        <v>437</v>
      </c>
      <c r="I106" s="297" t="s">
        <v>400</v>
      </c>
      <c r="J106" s="297">
        <v>50</v>
      </c>
      <c r="K106" s="310"/>
    </row>
    <row r="107" spans="2:11" ht="15" customHeight="1">
      <c r="B107" s="319"/>
      <c r="C107" s="297" t="s">
        <v>406</v>
      </c>
      <c r="D107" s="297"/>
      <c r="E107" s="297"/>
      <c r="F107" s="318" t="s">
        <v>398</v>
      </c>
      <c r="G107" s="297"/>
      <c r="H107" s="297" t="s">
        <v>437</v>
      </c>
      <c r="I107" s="297" t="s">
        <v>408</v>
      </c>
      <c r="J107" s="297"/>
      <c r="K107" s="310"/>
    </row>
    <row r="108" spans="2:11" ht="15" customHeight="1">
      <c r="B108" s="319"/>
      <c r="C108" s="297" t="s">
        <v>417</v>
      </c>
      <c r="D108" s="297"/>
      <c r="E108" s="297"/>
      <c r="F108" s="318" t="s">
        <v>404</v>
      </c>
      <c r="G108" s="297"/>
      <c r="H108" s="297" t="s">
        <v>437</v>
      </c>
      <c r="I108" s="297" t="s">
        <v>400</v>
      </c>
      <c r="J108" s="297">
        <v>50</v>
      </c>
      <c r="K108" s="310"/>
    </row>
    <row r="109" spans="2:11" ht="15" customHeight="1">
      <c r="B109" s="319"/>
      <c r="C109" s="297" t="s">
        <v>425</v>
      </c>
      <c r="D109" s="297"/>
      <c r="E109" s="297"/>
      <c r="F109" s="318" t="s">
        <v>404</v>
      </c>
      <c r="G109" s="297"/>
      <c r="H109" s="297" t="s">
        <v>437</v>
      </c>
      <c r="I109" s="297" t="s">
        <v>400</v>
      </c>
      <c r="J109" s="297">
        <v>50</v>
      </c>
      <c r="K109" s="310"/>
    </row>
    <row r="110" spans="2:11" ht="15" customHeight="1">
      <c r="B110" s="319"/>
      <c r="C110" s="297" t="s">
        <v>423</v>
      </c>
      <c r="D110" s="297"/>
      <c r="E110" s="297"/>
      <c r="F110" s="318" t="s">
        <v>404</v>
      </c>
      <c r="G110" s="297"/>
      <c r="H110" s="297" t="s">
        <v>437</v>
      </c>
      <c r="I110" s="297" t="s">
        <v>400</v>
      </c>
      <c r="J110" s="297">
        <v>50</v>
      </c>
      <c r="K110" s="310"/>
    </row>
    <row r="111" spans="2:11" ht="15" customHeight="1">
      <c r="B111" s="319"/>
      <c r="C111" s="297" t="s">
        <v>56</v>
      </c>
      <c r="D111" s="297"/>
      <c r="E111" s="297"/>
      <c r="F111" s="318" t="s">
        <v>398</v>
      </c>
      <c r="G111" s="297"/>
      <c r="H111" s="297" t="s">
        <v>438</v>
      </c>
      <c r="I111" s="297" t="s">
        <v>400</v>
      </c>
      <c r="J111" s="297">
        <v>20</v>
      </c>
      <c r="K111" s="310"/>
    </row>
    <row r="112" spans="2:11" ht="15" customHeight="1">
      <c r="B112" s="319"/>
      <c r="C112" s="297" t="s">
        <v>439</v>
      </c>
      <c r="D112" s="297"/>
      <c r="E112" s="297"/>
      <c r="F112" s="318" t="s">
        <v>398</v>
      </c>
      <c r="G112" s="297"/>
      <c r="H112" s="297" t="s">
        <v>440</v>
      </c>
      <c r="I112" s="297" t="s">
        <v>400</v>
      </c>
      <c r="J112" s="297">
        <v>120</v>
      </c>
      <c r="K112" s="310"/>
    </row>
    <row r="113" spans="2:11" ht="15" customHeight="1">
      <c r="B113" s="319"/>
      <c r="C113" s="297" t="s">
        <v>41</v>
      </c>
      <c r="D113" s="297"/>
      <c r="E113" s="297"/>
      <c r="F113" s="318" t="s">
        <v>398</v>
      </c>
      <c r="G113" s="297"/>
      <c r="H113" s="297" t="s">
        <v>441</v>
      </c>
      <c r="I113" s="297" t="s">
        <v>432</v>
      </c>
      <c r="J113" s="297"/>
      <c r="K113" s="310"/>
    </row>
    <row r="114" spans="2:11" ht="15" customHeight="1">
      <c r="B114" s="319"/>
      <c r="C114" s="297" t="s">
        <v>51</v>
      </c>
      <c r="D114" s="297"/>
      <c r="E114" s="297"/>
      <c r="F114" s="318" t="s">
        <v>398</v>
      </c>
      <c r="G114" s="297"/>
      <c r="H114" s="297" t="s">
        <v>442</v>
      </c>
      <c r="I114" s="297" t="s">
        <v>432</v>
      </c>
      <c r="J114" s="297"/>
      <c r="K114" s="310"/>
    </row>
    <row r="115" spans="2:11" ht="15" customHeight="1">
      <c r="B115" s="319"/>
      <c r="C115" s="297" t="s">
        <v>60</v>
      </c>
      <c r="D115" s="297"/>
      <c r="E115" s="297"/>
      <c r="F115" s="318" t="s">
        <v>398</v>
      </c>
      <c r="G115" s="297"/>
      <c r="H115" s="297" t="s">
        <v>443</v>
      </c>
      <c r="I115" s="297" t="s">
        <v>444</v>
      </c>
      <c r="J115" s="297"/>
      <c r="K115" s="310"/>
    </row>
    <row r="116" spans="2:11" ht="15" customHeight="1">
      <c r="B116" s="322"/>
      <c r="C116" s="328"/>
      <c r="D116" s="328"/>
      <c r="E116" s="328"/>
      <c r="F116" s="328"/>
      <c r="G116" s="328"/>
      <c r="H116" s="328"/>
      <c r="I116" s="328"/>
      <c r="J116" s="328"/>
      <c r="K116" s="324"/>
    </row>
    <row r="117" spans="2:11" ht="18.75" customHeight="1">
      <c r="B117" s="329"/>
      <c r="C117" s="294"/>
      <c r="D117" s="294"/>
      <c r="E117" s="294"/>
      <c r="F117" s="330"/>
      <c r="G117" s="294"/>
      <c r="H117" s="294"/>
      <c r="I117" s="294"/>
      <c r="J117" s="294"/>
      <c r="K117" s="329"/>
    </row>
    <row r="118" spans="2:11" ht="18.75" customHeight="1"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</row>
    <row r="119" spans="2:11" ht="7.5" customHeight="1">
      <c r="B119" s="331"/>
      <c r="C119" s="332"/>
      <c r="D119" s="332"/>
      <c r="E119" s="332"/>
      <c r="F119" s="332"/>
      <c r="G119" s="332"/>
      <c r="H119" s="332"/>
      <c r="I119" s="332"/>
      <c r="J119" s="332"/>
      <c r="K119" s="333"/>
    </row>
    <row r="120" spans="2:11" ht="45" customHeight="1">
      <c r="B120" s="334"/>
      <c r="C120" s="285" t="s">
        <v>445</v>
      </c>
      <c r="D120" s="285"/>
      <c r="E120" s="285"/>
      <c r="F120" s="285"/>
      <c r="G120" s="285"/>
      <c r="H120" s="285"/>
      <c r="I120" s="285"/>
      <c r="J120" s="285"/>
      <c r="K120" s="335"/>
    </row>
    <row r="121" spans="2:11" ht="17.25" customHeight="1">
      <c r="B121" s="336"/>
      <c r="C121" s="311" t="s">
        <v>392</v>
      </c>
      <c r="D121" s="311"/>
      <c r="E121" s="311"/>
      <c r="F121" s="311" t="s">
        <v>393</v>
      </c>
      <c r="G121" s="312"/>
      <c r="H121" s="311" t="s">
        <v>120</v>
      </c>
      <c r="I121" s="311" t="s">
        <v>60</v>
      </c>
      <c r="J121" s="311" t="s">
        <v>394</v>
      </c>
      <c r="K121" s="337"/>
    </row>
    <row r="122" spans="2:11" ht="17.25" customHeight="1">
      <c r="B122" s="336"/>
      <c r="C122" s="313" t="s">
        <v>395</v>
      </c>
      <c r="D122" s="313"/>
      <c r="E122" s="313"/>
      <c r="F122" s="314" t="s">
        <v>396</v>
      </c>
      <c r="G122" s="315"/>
      <c r="H122" s="313"/>
      <c r="I122" s="313"/>
      <c r="J122" s="313" t="s">
        <v>397</v>
      </c>
      <c r="K122" s="337"/>
    </row>
    <row r="123" spans="2:11" ht="5.25" customHeight="1">
      <c r="B123" s="338"/>
      <c r="C123" s="316"/>
      <c r="D123" s="316"/>
      <c r="E123" s="316"/>
      <c r="F123" s="316"/>
      <c r="G123" s="297"/>
      <c r="H123" s="316"/>
      <c r="I123" s="316"/>
      <c r="J123" s="316"/>
      <c r="K123" s="339"/>
    </row>
    <row r="124" spans="2:11" ht="15" customHeight="1">
      <c r="B124" s="338"/>
      <c r="C124" s="297" t="s">
        <v>401</v>
      </c>
      <c r="D124" s="316"/>
      <c r="E124" s="316"/>
      <c r="F124" s="318" t="s">
        <v>398</v>
      </c>
      <c r="G124" s="297"/>
      <c r="H124" s="297" t="s">
        <v>437</v>
      </c>
      <c r="I124" s="297" t="s">
        <v>400</v>
      </c>
      <c r="J124" s="297">
        <v>120</v>
      </c>
      <c r="K124" s="340"/>
    </row>
    <row r="125" spans="2:11" ht="15" customHeight="1">
      <c r="B125" s="338"/>
      <c r="C125" s="297" t="s">
        <v>446</v>
      </c>
      <c r="D125" s="297"/>
      <c r="E125" s="297"/>
      <c r="F125" s="318" t="s">
        <v>398</v>
      </c>
      <c r="G125" s="297"/>
      <c r="H125" s="297" t="s">
        <v>447</v>
      </c>
      <c r="I125" s="297" t="s">
        <v>400</v>
      </c>
      <c r="J125" s="297" t="s">
        <v>448</v>
      </c>
      <c r="K125" s="340"/>
    </row>
    <row r="126" spans="2:11" ht="15" customHeight="1">
      <c r="B126" s="338"/>
      <c r="C126" s="297" t="s">
        <v>347</v>
      </c>
      <c r="D126" s="297"/>
      <c r="E126" s="297"/>
      <c r="F126" s="318" t="s">
        <v>398</v>
      </c>
      <c r="G126" s="297"/>
      <c r="H126" s="297" t="s">
        <v>449</v>
      </c>
      <c r="I126" s="297" t="s">
        <v>400</v>
      </c>
      <c r="J126" s="297" t="s">
        <v>448</v>
      </c>
      <c r="K126" s="340"/>
    </row>
    <row r="127" spans="2:11" ht="15" customHeight="1">
      <c r="B127" s="338"/>
      <c r="C127" s="297" t="s">
        <v>409</v>
      </c>
      <c r="D127" s="297"/>
      <c r="E127" s="297"/>
      <c r="F127" s="318" t="s">
        <v>404</v>
      </c>
      <c r="G127" s="297"/>
      <c r="H127" s="297" t="s">
        <v>410</v>
      </c>
      <c r="I127" s="297" t="s">
        <v>400</v>
      </c>
      <c r="J127" s="297">
        <v>15</v>
      </c>
      <c r="K127" s="340"/>
    </row>
    <row r="128" spans="2:11" ht="15" customHeight="1">
      <c r="B128" s="338"/>
      <c r="C128" s="320" t="s">
        <v>411</v>
      </c>
      <c r="D128" s="320"/>
      <c r="E128" s="320"/>
      <c r="F128" s="321" t="s">
        <v>404</v>
      </c>
      <c r="G128" s="320"/>
      <c r="H128" s="320" t="s">
        <v>412</v>
      </c>
      <c r="I128" s="320" t="s">
        <v>400</v>
      </c>
      <c r="J128" s="320">
        <v>15</v>
      </c>
      <c r="K128" s="340"/>
    </row>
    <row r="129" spans="2:11" ht="15" customHeight="1">
      <c r="B129" s="338"/>
      <c r="C129" s="320" t="s">
        <v>413</v>
      </c>
      <c r="D129" s="320"/>
      <c r="E129" s="320"/>
      <c r="F129" s="321" t="s">
        <v>404</v>
      </c>
      <c r="G129" s="320"/>
      <c r="H129" s="320" t="s">
        <v>414</v>
      </c>
      <c r="I129" s="320" t="s">
        <v>400</v>
      </c>
      <c r="J129" s="320">
        <v>20</v>
      </c>
      <c r="K129" s="340"/>
    </row>
    <row r="130" spans="2:11" ht="15" customHeight="1">
      <c r="B130" s="338"/>
      <c r="C130" s="320" t="s">
        <v>415</v>
      </c>
      <c r="D130" s="320"/>
      <c r="E130" s="320"/>
      <c r="F130" s="321" t="s">
        <v>404</v>
      </c>
      <c r="G130" s="320"/>
      <c r="H130" s="320" t="s">
        <v>416</v>
      </c>
      <c r="I130" s="320" t="s">
        <v>400</v>
      </c>
      <c r="J130" s="320">
        <v>20</v>
      </c>
      <c r="K130" s="340"/>
    </row>
    <row r="131" spans="2:11" ht="15" customHeight="1">
      <c r="B131" s="338"/>
      <c r="C131" s="297" t="s">
        <v>403</v>
      </c>
      <c r="D131" s="297"/>
      <c r="E131" s="297"/>
      <c r="F131" s="318" t="s">
        <v>404</v>
      </c>
      <c r="G131" s="297"/>
      <c r="H131" s="297" t="s">
        <v>437</v>
      </c>
      <c r="I131" s="297" t="s">
        <v>400</v>
      </c>
      <c r="J131" s="297">
        <v>50</v>
      </c>
      <c r="K131" s="340"/>
    </row>
    <row r="132" spans="2:11" ht="15" customHeight="1">
      <c r="B132" s="338"/>
      <c r="C132" s="297" t="s">
        <v>417</v>
      </c>
      <c r="D132" s="297"/>
      <c r="E132" s="297"/>
      <c r="F132" s="318" t="s">
        <v>404</v>
      </c>
      <c r="G132" s="297"/>
      <c r="H132" s="297" t="s">
        <v>437</v>
      </c>
      <c r="I132" s="297" t="s">
        <v>400</v>
      </c>
      <c r="J132" s="297">
        <v>50</v>
      </c>
      <c r="K132" s="340"/>
    </row>
    <row r="133" spans="2:11" ht="15" customHeight="1">
      <c r="B133" s="338"/>
      <c r="C133" s="297" t="s">
        <v>423</v>
      </c>
      <c r="D133" s="297"/>
      <c r="E133" s="297"/>
      <c r="F133" s="318" t="s">
        <v>404</v>
      </c>
      <c r="G133" s="297"/>
      <c r="H133" s="297" t="s">
        <v>437</v>
      </c>
      <c r="I133" s="297" t="s">
        <v>400</v>
      </c>
      <c r="J133" s="297">
        <v>50</v>
      </c>
      <c r="K133" s="340"/>
    </row>
    <row r="134" spans="2:11" ht="15" customHeight="1">
      <c r="B134" s="338"/>
      <c r="C134" s="297" t="s">
        <v>425</v>
      </c>
      <c r="D134" s="297"/>
      <c r="E134" s="297"/>
      <c r="F134" s="318" t="s">
        <v>404</v>
      </c>
      <c r="G134" s="297"/>
      <c r="H134" s="297" t="s">
        <v>437</v>
      </c>
      <c r="I134" s="297" t="s">
        <v>400</v>
      </c>
      <c r="J134" s="297">
        <v>50</v>
      </c>
      <c r="K134" s="340"/>
    </row>
    <row r="135" spans="2:11" ht="15" customHeight="1">
      <c r="B135" s="338"/>
      <c r="C135" s="297" t="s">
        <v>125</v>
      </c>
      <c r="D135" s="297"/>
      <c r="E135" s="297"/>
      <c r="F135" s="318" t="s">
        <v>404</v>
      </c>
      <c r="G135" s="297"/>
      <c r="H135" s="297" t="s">
        <v>450</v>
      </c>
      <c r="I135" s="297" t="s">
        <v>400</v>
      </c>
      <c r="J135" s="297">
        <v>255</v>
      </c>
      <c r="K135" s="340"/>
    </row>
    <row r="136" spans="2:11" ht="15" customHeight="1">
      <c r="B136" s="338"/>
      <c r="C136" s="297" t="s">
        <v>427</v>
      </c>
      <c r="D136" s="297"/>
      <c r="E136" s="297"/>
      <c r="F136" s="318" t="s">
        <v>398</v>
      </c>
      <c r="G136" s="297"/>
      <c r="H136" s="297" t="s">
        <v>451</v>
      </c>
      <c r="I136" s="297" t="s">
        <v>429</v>
      </c>
      <c r="J136" s="297"/>
      <c r="K136" s="340"/>
    </row>
    <row r="137" spans="2:11" ht="15" customHeight="1">
      <c r="B137" s="338"/>
      <c r="C137" s="297" t="s">
        <v>430</v>
      </c>
      <c r="D137" s="297"/>
      <c r="E137" s="297"/>
      <c r="F137" s="318" t="s">
        <v>398</v>
      </c>
      <c r="G137" s="297"/>
      <c r="H137" s="297" t="s">
        <v>452</v>
      </c>
      <c r="I137" s="297" t="s">
        <v>432</v>
      </c>
      <c r="J137" s="297"/>
      <c r="K137" s="340"/>
    </row>
    <row r="138" spans="2:11" ht="15" customHeight="1">
      <c r="B138" s="338"/>
      <c r="C138" s="297" t="s">
        <v>433</v>
      </c>
      <c r="D138" s="297"/>
      <c r="E138" s="297"/>
      <c r="F138" s="318" t="s">
        <v>398</v>
      </c>
      <c r="G138" s="297"/>
      <c r="H138" s="297" t="s">
        <v>433</v>
      </c>
      <c r="I138" s="297" t="s">
        <v>432</v>
      </c>
      <c r="J138" s="297"/>
      <c r="K138" s="340"/>
    </row>
    <row r="139" spans="2:11" ht="15" customHeight="1">
      <c r="B139" s="338"/>
      <c r="C139" s="297" t="s">
        <v>41</v>
      </c>
      <c r="D139" s="297"/>
      <c r="E139" s="297"/>
      <c r="F139" s="318" t="s">
        <v>398</v>
      </c>
      <c r="G139" s="297"/>
      <c r="H139" s="297" t="s">
        <v>453</v>
      </c>
      <c r="I139" s="297" t="s">
        <v>432</v>
      </c>
      <c r="J139" s="297"/>
      <c r="K139" s="340"/>
    </row>
    <row r="140" spans="2:11" ht="15" customHeight="1">
      <c r="B140" s="338"/>
      <c r="C140" s="297" t="s">
        <v>454</v>
      </c>
      <c r="D140" s="297"/>
      <c r="E140" s="297"/>
      <c r="F140" s="318" t="s">
        <v>398</v>
      </c>
      <c r="G140" s="297"/>
      <c r="H140" s="297" t="s">
        <v>455</v>
      </c>
      <c r="I140" s="297" t="s">
        <v>432</v>
      </c>
      <c r="J140" s="297"/>
      <c r="K140" s="340"/>
    </row>
    <row r="141" spans="2:11" ht="15" customHeight="1">
      <c r="B141" s="341"/>
      <c r="C141" s="342"/>
      <c r="D141" s="342"/>
      <c r="E141" s="342"/>
      <c r="F141" s="342"/>
      <c r="G141" s="342"/>
      <c r="H141" s="342"/>
      <c r="I141" s="342"/>
      <c r="J141" s="342"/>
      <c r="K141" s="343"/>
    </row>
    <row r="142" spans="2:11" ht="18.75" customHeight="1">
      <c r="B142" s="294"/>
      <c r="C142" s="294"/>
      <c r="D142" s="294"/>
      <c r="E142" s="294"/>
      <c r="F142" s="330"/>
      <c r="G142" s="294"/>
      <c r="H142" s="294"/>
      <c r="I142" s="294"/>
      <c r="J142" s="294"/>
      <c r="K142" s="294"/>
    </row>
    <row r="143" spans="2:11" ht="18.75" customHeight="1"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</row>
    <row r="144" spans="2:11" ht="7.5" customHeight="1">
      <c r="B144" s="305"/>
      <c r="C144" s="306"/>
      <c r="D144" s="306"/>
      <c r="E144" s="306"/>
      <c r="F144" s="306"/>
      <c r="G144" s="306"/>
      <c r="H144" s="306"/>
      <c r="I144" s="306"/>
      <c r="J144" s="306"/>
      <c r="K144" s="307"/>
    </row>
    <row r="145" spans="2:11" ht="45" customHeight="1">
      <c r="B145" s="308"/>
      <c r="C145" s="309" t="s">
        <v>456</v>
      </c>
      <c r="D145" s="309"/>
      <c r="E145" s="309"/>
      <c r="F145" s="309"/>
      <c r="G145" s="309"/>
      <c r="H145" s="309"/>
      <c r="I145" s="309"/>
      <c r="J145" s="309"/>
      <c r="K145" s="310"/>
    </row>
    <row r="146" spans="2:11" ht="17.25" customHeight="1">
      <c r="B146" s="308"/>
      <c r="C146" s="311" t="s">
        <v>392</v>
      </c>
      <c r="D146" s="311"/>
      <c r="E146" s="311"/>
      <c r="F146" s="311" t="s">
        <v>393</v>
      </c>
      <c r="G146" s="312"/>
      <c r="H146" s="311" t="s">
        <v>120</v>
      </c>
      <c r="I146" s="311" t="s">
        <v>60</v>
      </c>
      <c r="J146" s="311" t="s">
        <v>394</v>
      </c>
      <c r="K146" s="310"/>
    </row>
    <row r="147" spans="2:11" ht="17.25" customHeight="1">
      <c r="B147" s="308"/>
      <c r="C147" s="313" t="s">
        <v>395</v>
      </c>
      <c r="D147" s="313"/>
      <c r="E147" s="313"/>
      <c r="F147" s="314" t="s">
        <v>396</v>
      </c>
      <c r="G147" s="315"/>
      <c r="H147" s="313"/>
      <c r="I147" s="313"/>
      <c r="J147" s="313" t="s">
        <v>397</v>
      </c>
      <c r="K147" s="310"/>
    </row>
    <row r="148" spans="2:11" ht="5.25" customHeight="1">
      <c r="B148" s="319"/>
      <c r="C148" s="316"/>
      <c r="D148" s="316"/>
      <c r="E148" s="316"/>
      <c r="F148" s="316"/>
      <c r="G148" s="317"/>
      <c r="H148" s="316"/>
      <c r="I148" s="316"/>
      <c r="J148" s="316"/>
      <c r="K148" s="340"/>
    </row>
    <row r="149" spans="2:11" ht="15" customHeight="1">
      <c r="B149" s="319"/>
      <c r="C149" s="344" t="s">
        <v>401</v>
      </c>
      <c r="D149" s="297"/>
      <c r="E149" s="297"/>
      <c r="F149" s="345" t="s">
        <v>398</v>
      </c>
      <c r="G149" s="297"/>
      <c r="H149" s="344" t="s">
        <v>437</v>
      </c>
      <c r="I149" s="344" t="s">
        <v>400</v>
      </c>
      <c r="J149" s="344">
        <v>120</v>
      </c>
      <c r="K149" s="340"/>
    </row>
    <row r="150" spans="2:11" ht="15" customHeight="1">
      <c r="B150" s="319"/>
      <c r="C150" s="344" t="s">
        <v>446</v>
      </c>
      <c r="D150" s="297"/>
      <c r="E150" s="297"/>
      <c r="F150" s="345" t="s">
        <v>398</v>
      </c>
      <c r="G150" s="297"/>
      <c r="H150" s="344" t="s">
        <v>457</v>
      </c>
      <c r="I150" s="344" t="s">
        <v>400</v>
      </c>
      <c r="J150" s="344" t="s">
        <v>448</v>
      </c>
      <c r="K150" s="340"/>
    </row>
    <row r="151" spans="2:11" ht="15" customHeight="1">
      <c r="B151" s="319"/>
      <c r="C151" s="344" t="s">
        <v>347</v>
      </c>
      <c r="D151" s="297"/>
      <c r="E151" s="297"/>
      <c r="F151" s="345" t="s">
        <v>398</v>
      </c>
      <c r="G151" s="297"/>
      <c r="H151" s="344" t="s">
        <v>458</v>
      </c>
      <c r="I151" s="344" t="s">
        <v>400</v>
      </c>
      <c r="J151" s="344" t="s">
        <v>448</v>
      </c>
      <c r="K151" s="340"/>
    </row>
    <row r="152" spans="2:11" ht="15" customHeight="1">
      <c r="B152" s="319"/>
      <c r="C152" s="344" t="s">
        <v>403</v>
      </c>
      <c r="D152" s="297"/>
      <c r="E152" s="297"/>
      <c r="F152" s="345" t="s">
        <v>404</v>
      </c>
      <c r="G152" s="297"/>
      <c r="H152" s="344" t="s">
        <v>437</v>
      </c>
      <c r="I152" s="344" t="s">
        <v>400</v>
      </c>
      <c r="J152" s="344">
        <v>50</v>
      </c>
      <c r="K152" s="340"/>
    </row>
    <row r="153" spans="2:11" ht="15" customHeight="1">
      <c r="B153" s="319"/>
      <c r="C153" s="344" t="s">
        <v>406</v>
      </c>
      <c r="D153" s="297"/>
      <c r="E153" s="297"/>
      <c r="F153" s="345" t="s">
        <v>398</v>
      </c>
      <c r="G153" s="297"/>
      <c r="H153" s="344" t="s">
        <v>437</v>
      </c>
      <c r="I153" s="344" t="s">
        <v>408</v>
      </c>
      <c r="J153" s="344"/>
      <c r="K153" s="340"/>
    </row>
    <row r="154" spans="2:11" ht="15" customHeight="1">
      <c r="B154" s="319"/>
      <c r="C154" s="344" t="s">
        <v>417</v>
      </c>
      <c r="D154" s="297"/>
      <c r="E154" s="297"/>
      <c r="F154" s="345" t="s">
        <v>404</v>
      </c>
      <c r="G154" s="297"/>
      <c r="H154" s="344" t="s">
        <v>437</v>
      </c>
      <c r="I154" s="344" t="s">
        <v>400</v>
      </c>
      <c r="J154" s="344">
        <v>50</v>
      </c>
      <c r="K154" s="340"/>
    </row>
    <row r="155" spans="2:11" ht="15" customHeight="1">
      <c r="B155" s="319"/>
      <c r="C155" s="344" t="s">
        <v>425</v>
      </c>
      <c r="D155" s="297"/>
      <c r="E155" s="297"/>
      <c r="F155" s="345" t="s">
        <v>404</v>
      </c>
      <c r="G155" s="297"/>
      <c r="H155" s="344" t="s">
        <v>437</v>
      </c>
      <c r="I155" s="344" t="s">
        <v>400</v>
      </c>
      <c r="J155" s="344">
        <v>50</v>
      </c>
      <c r="K155" s="340"/>
    </row>
    <row r="156" spans="2:11" ht="15" customHeight="1">
      <c r="B156" s="319"/>
      <c r="C156" s="344" t="s">
        <v>423</v>
      </c>
      <c r="D156" s="297"/>
      <c r="E156" s="297"/>
      <c r="F156" s="345" t="s">
        <v>404</v>
      </c>
      <c r="G156" s="297"/>
      <c r="H156" s="344" t="s">
        <v>437</v>
      </c>
      <c r="I156" s="344" t="s">
        <v>400</v>
      </c>
      <c r="J156" s="344">
        <v>50</v>
      </c>
      <c r="K156" s="340"/>
    </row>
    <row r="157" spans="2:11" ht="15" customHeight="1">
      <c r="B157" s="319"/>
      <c r="C157" s="344" t="s">
        <v>103</v>
      </c>
      <c r="D157" s="297"/>
      <c r="E157" s="297"/>
      <c r="F157" s="345" t="s">
        <v>398</v>
      </c>
      <c r="G157" s="297"/>
      <c r="H157" s="344" t="s">
        <v>459</v>
      </c>
      <c r="I157" s="344" t="s">
        <v>400</v>
      </c>
      <c r="J157" s="344" t="s">
        <v>460</v>
      </c>
      <c r="K157" s="340"/>
    </row>
    <row r="158" spans="2:11" ht="15" customHeight="1">
      <c r="B158" s="319"/>
      <c r="C158" s="344" t="s">
        <v>461</v>
      </c>
      <c r="D158" s="297"/>
      <c r="E158" s="297"/>
      <c r="F158" s="345" t="s">
        <v>398</v>
      </c>
      <c r="G158" s="297"/>
      <c r="H158" s="344" t="s">
        <v>462</v>
      </c>
      <c r="I158" s="344" t="s">
        <v>432</v>
      </c>
      <c r="J158" s="344"/>
      <c r="K158" s="340"/>
    </row>
    <row r="159" spans="2:11" ht="15" customHeight="1">
      <c r="B159" s="346"/>
      <c r="C159" s="328"/>
      <c r="D159" s="328"/>
      <c r="E159" s="328"/>
      <c r="F159" s="328"/>
      <c r="G159" s="328"/>
      <c r="H159" s="328"/>
      <c r="I159" s="328"/>
      <c r="J159" s="328"/>
      <c r="K159" s="347"/>
    </row>
    <row r="160" spans="2:11" ht="18.75" customHeight="1">
      <c r="B160" s="294"/>
      <c r="C160" s="297"/>
      <c r="D160" s="297"/>
      <c r="E160" s="297"/>
      <c r="F160" s="318"/>
      <c r="G160" s="297"/>
      <c r="H160" s="297"/>
      <c r="I160" s="297"/>
      <c r="J160" s="297"/>
      <c r="K160" s="294"/>
    </row>
    <row r="161" spans="2:11" ht="18.75" customHeight="1"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</row>
    <row r="162" spans="2:11" ht="7.5" customHeight="1">
      <c r="B162" s="281"/>
      <c r="C162" s="282"/>
      <c r="D162" s="282"/>
      <c r="E162" s="282"/>
      <c r="F162" s="282"/>
      <c r="G162" s="282"/>
      <c r="H162" s="282"/>
      <c r="I162" s="282"/>
      <c r="J162" s="282"/>
      <c r="K162" s="283"/>
    </row>
    <row r="163" spans="2:11" ht="45" customHeight="1">
      <c r="B163" s="284"/>
      <c r="C163" s="285" t="s">
        <v>463</v>
      </c>
      <c r="D163" s="285"/>
      <c r="E163" s="285"/>
      <c r="F163" s="285"/>
      <c r="G163" s="285"/>
      <c r="H163" s="285"/>
      <c r="I163" s="285"/>
      <c r="J163" s="285"/>
      <c r="K163" s="286"/>
    </row>
    <row r="164" spans="2:11" ht="17.25" customHeight="1">
      <c r="B164" s="284"/>
      <c r="C164" s="311" t="s">
        <v>392</v>
      </c>
      <c r="D164" s="311"/>
      <c r="E164" s="311"/>
      <c r="F164" s="311" t="s">
        <v>393</v>
      </c>
      <c r="G164" s="348"/>
      <c r="H164" s="349" t="s">
        <v>120</v>
      </c>
      <c r="I164" s="349" t="s">
        <v>60</v>
      </c>
      <c r="J164" s="311" t="s">
        <v>394</v>
      </c>
      <c r="K164" s="286"/>
    </row>
    <row r="165" spans="2:11" ht="17.25" customHeight="1">
      <c r="B165" s="288"/>
      <c r="C165" s="313" t="s">
        <v>395</v>
      </c>
      <c r="D165" s="313"/>
      <c r="E165" s="313"/>
      <c r="F165" s="314" t="s">
        <v>396</v>
      </c>
      <c r="G165" s="350"/>
      <c r="H165" s="351"/>
      <c r="I165" s="351"/>
      <c r="J165" s="313" t="s">
        <v>397</v>
      </c>
      <c r="K165" s="290"/>
    </row>
    <row r="166" spans="2:11" ht="5.25" customHeight="1">
      <c r="B166" s="319"/>
      <c r="C166" s="316"/>
      <c r="D166" s="316"/>
      <c r="E166" s="316"/>
      <c r="F166" s="316"/>
      <c r="G166" s="317"/>
      <c r="H166" s="316"/>
      <c r="I166" s="316"/>
      <c r="J166" s="316"/>
      <c r="K166" s="340"/>
    </row>
    <row r="167" spans="2:11" ht="15" customHeight="1">
      <c r="B167" s="319"/>
      <c r="C167" s="297" t="s">
        <v>401</v>
      </c>
      <c r="D167" s="297"/>
      <c r="E167" s="297"/>
      <c r="F167" s="318" t="s">
        <v>398</v>
      </c>
      <c r="G167" s="297"/>
      <c r="H167" s="297" t="s">
        <v>437</v>
      </c>
      <c r="I167" s="297" t="s">
        <v>400</v>
      </c>
      <c r="J167" s="297">
        <v>120</v>
      </c>
      <c r="K167" s="340"/>
    </row>
    <row r="168" spans="2:11" ht="15" customHeight="1">
      <c r="B168" s="319"/>
      <c r="C168" s="297" t="s">
        <v>446</v>
      </c>
      <c r="D168" s="297"/>
      <c r="E168" s="297"/>
      <c r="F168" s="318" t="s">
        <v>398</v>
      </c>
      <c r="G168" s="297"/>
      <c r="H168" s="297" t="s">
        <v>447</v>
      </c>
      <c r="I168" s="297" t="s">
        <v>400</v>
      </c>
      <c r="J168" s="297" t="s">
        <v>448</v>
      </c>
      <c r="K168" s="340"/>
    </row>
    <row r="169" spans="2:11" ht="15" customHeight="1">
      <c r="B169" s="319"/>
      <c r="C169" s="297" t="s">
        <v>347</v>
      </c>
      <c r="D169" s="297"/>
      <c r="E169" s="297"/>
      <c r="F169" s="318" t="s">
        <v>398</v>
      </c>
      <c r="G169" s="297"/>
      <c r="H169" s="297" t="s">
        <v>464</v>
      </c>
      <c r="I169" s="297" t="s">
        <v>400</v>
      </c>
      <c r="J169" s="297" t="s">
        <v>448</v>
      </c>
      <c r="K169" s="340"/>
    </row>
    <row r="170" spans="2:11" ht="15" customHeight="1">
      <c r="B170" s="319"/>
      <c r="C170" s="297" t="s">
        <v>403</v>
      </c>
      <c r="D170" s="297"/>
      <c r="E170" s="297"/>
      <c r="F170" s="318" t="s">
        <v>404</v>
      </c>
      <c r="G170" s="297"/>
      <c r="H170" s="297" t="s">
        <v>464</v>
      </c>
      <c r="I170" s="297" t="s">
        <v>400</v>
      </c>
      <c r="J170" s="297">
        <v>50</v>
      </c>
      <c r="K170" s="340"/>
    </row>
    <row r="171" spans="2:11" ht="15" customHeight="1">
      <c r="B171" s="319"/>
      <c r="C171" s="297" t="s">
        <v>406</v>
      </c>
      <c r="D171" s="297"/>
      <c r="E171" s="297"/>
      <c r="F171" s="318" t="s">
        <v>398</v>
      </c>
      <c r="G171" s="297"/>
      <c r="H171" s="297" t="s">
        <v>464</v>
      </c>
      <c r="I171" s="297" t="s">
        <v>408</v>
      </c>
      <c r="J171" s="297"/>
      <c r="K171" s="340"/>
    </row>
    <row r="172" spans="2:11" ht="15" customHeight="1">
      <c r="B172" s="319"/>
      <c r="C172" s="297" t="s">
        <v>417</v>
      </c>
      <c r="D172" s="297"/>
      <c r="E172" s="297"/>
      <c r="F172" s="318" t="s">
        <v>404</v>
      </c>
      <c r="G172" s="297"/>
      <c r="H172" s="297" t="s">
        <v>464</v>
      </c>
      <c r="I172" s="297" t="s">
        <v>400</v>
      </c>
      <c r="J172" s="297">
        <v>50</v>
      </c>
      <c r="K172" s="340"/>
    </row>
    <row r="173" spans="2:11" ht="15" customHeight="1">
      <c r="B173" s="319"/>
      <c r="C173" s="297" t="s">
        <v>425</v>
      </c>
      <c r="D173" s="297"/>
      <c r="E173" s="297"/>
      <c r="F173" s="318" t="s">
        <v>404</v>
      </c>
      <c r="G173" s="297"/>
      <c r="H173" s="297" t="s">
        <v>464</v>
      </c>
      <c r="I173" s="297" t="s">
        <v>400</v>
      </c>
      <c r="J173" s="297">
        <v>50</v>
      </c>
      <c r="K173" s="340"/>
    </row>
    <row r="174" spans="2:11" ht="15" customHeight="1">
      <c r="B174" s="319"/>
      <c r="C174" s="297" t="s">
        <v>423</v>
      </c>
      <c r="D174" s="297"/>
      <c r="E174" s="297"/>
      <c r="F174" s="318" t="s">
        <v>404</v>
      </c>
      <c r="G174" s="297"/>
      <c r="H174" s="297" t="s">
        <v>464</v>
      </c>
      <c r="I174" s="297" t="s">
        <v>400</v>
      </c>
      <c r="J174" s="297">
        <v>50</v>
      </c>
      <c r="K174" s="340"/>
    </row>
    <row r="175" spans="2:11" ht="15" customHeight="1">
      <c r="B175" s="319"/>
      <c r="C175" s="297" t="s">
        <v>119</v>
      </c>
      <c r="D175" s="297"/>
      <c r="E175" s="297"/>
      <c r="F175" s="318" t="s">
        <v>398</v>
      </c>
      <c r="G175" s="297"/>
      <c r="H175" s="297" t="s">
        <v>465</v>
      </c>
      <c r="I175" s="297" t="s">
        <v>466</v>
      </c>
      <c r="J175" s="297"/>
      <c r="K175" s="340"/>
    </row>
    <row r="176" spans="2:11" ht="15" customHeight="1">
      <c r="B176" s="319"/>
      <c r="C176" s="297" t="s">
        <v>60</v>
      </c>
      <c r="D176" s="297"/>
      <c r="E176" s="297"/>
      <c r="F176" s="318" t="s">
        <v>398</v>
      </c>
      <c r="G176" s="297"/>
      <c r="H176" s="297" t="s">
        <v>467</v>
      </c>
      <c r="I176" s="297" t="s">
        <v>468</v>
      </c>
      <c r="J176" s="297">
        <v>1</v>
      </c>
      <c r="K176" s="340"/>
    </row>
    <row r="177" spans="2:11" ht="15" customHeight="1">
      <c r="B177" s="319"/>
      <c r="C177" s="297" t="s">
        <v>56</v>
      </c>
      <c r="D177" s="297"/>
      <c r="E177" s="297"/>
      <c r="F177" s="318" t="s">
        <v>398</v>
      </c>
      <c r="G177" s="297"/>
      <c r="H177" s="297" t="s">
        <v>469</v>
      </c>
      <c r="I177" s="297" t="s">
        <v>400</v>
      </c>
      <c r="J177" s="297">
        <v>20</v>
      </c>
      <c r="K177" s="340"/>
    </row>
    <row r="178" spans="2:11" ht="15" customHeight="1">
      <c r="B178" s="319"/>
      <c r="C178" s="297" t="s">
        <v>120</v>
      </c>
      <c r="D178" s="297"/>
      <c r="E178" s="297"/>
      <c r="F178" s="318" t="s">
        <v>398</v>
      </c>
      <c r="G178" s="297"/>
      <c r="H178" s="297" t="s">
        <v>470</v>
      </c>
      <c r="I178" s="297" t="s">
        <v>400</v>
      </c>
      <c r="J178" s="297">
        <v>255</v>
      </c>
      <c r="K178" s="340"/>
    </row>
    <row r="179" spans="2:11" ht="15" customHeight="1">
      <c r="B179" s="319"/>
      <c r="C179" s="297" t="s">
        <v>121</v>
      </c>
      <c r="D179" s="297"/>
      <c r="E179" s="297"/>
      <c r="F179" s="318" t="s">
        <v>398</v>
      </c>
      <c r="G179" s="297"/>
      <c r="H179" s="297" t="s">
        <v>363</v>
      </c>
      <c r="I179" s="297" t="s">
        <v>400</v>
      </c>
      <c r="J179" s="297">
        <v>10</v>
      </c>
      <c r="K179" s="340"/>
    </row>
    <row r="180" spans="2:11" ht="15" customHeight="1">
      <c r="B180" s="319"/>
      <c r="C180" s="297" t="s">
        <v>122</v>
      </c>
      <c r="D180" s="297"/>
      <c r="E180" s="297"/>
      <c r="F180" s="318" t="s">
        <v>398</v>
      </c>
      <c r="G180" s="297"/>
      <c r="H180" s="297" t="s">
        <v>471</v>
      </c>
      <c r="I180" s="297" t="s">
        <v>432</v>
      </c>
      <c r="J180" s="297"/>
      <c r="K180" s="340"/>
    </row>
    <row r="181" spans="2:11" ht="15" customHeight="1">
      <c r="B181" s="319"/>
      <c r="C181" s="297" t="s">
        <v>472</v>
      </c>
      <c r="D181" s="297"/>
      <c r="E181" s="297"/>
      <c r="F181" s="318" t="s">
        <v>398</v>
      </c>
      <c r="G181" s="297"/>
      <c r="H181" s="297" t="s">
        <v>473</v>
      </c>
      <c r="I181" s="297" t="s">
        <v>432</v>
      </c>
      <c r="J181" s="297"/>
      <c r="K181" s="340"/>
    </row>
    <row r="182" spans="2:11" ht="15" customHeight="1">
      <c r="B182" s="319"/>
      <c r="C182" s="297" t="s">
        <v>461</v>
      </c>
      <c r="D182" s="297"/>
      <c r="E182" s="297"/>
      <c r="F182" s="318" t="s">
        <v>398</v>
      </c>
      <c r="G182" s="297"/>
      <c r="H182" s="297" t="s">
        <v>474</v>
      </c>
      <c r="I182" s="297" t="s">
        <v>432</v>
      </c>
      <c r="J182" s="297"/>
      <c r="K182" s="340"/>
    </row>
    <row r="183" spans="2:11" ht="15" customHeight="1">
      <c r="B183" s="319"/>
      <c r="C183" s="297" t="s">
        <v>124</v>
      </c>
      <c r="D183" s="297"/>
      <c r="E183" s="297"/>
      <c r="F183" s="318" t="s">
        <v>404</v>
      </c>
      <c r="G183" s="297"/>
      <c r="H183" s="297" t="s">
        <v>475</v>
      </c>
      <c r="I183" s="297" t="s">
        <v>400</v>
      </c>
      <c r="J183" s="297">
        <v>50</v>
      </c>
      <c r="K183" s="340"/>
    </row>
    <row r="184" spans="2:11" ht="15" customHeight="1">
      <c r="B184" s="319"/>
      <c r="C184" s="297" t="s">
        <v>476</v>
      </c>
      <c r="D184" s="297"/>
      <c r="E184" s="297"/>
      <c r="F184" s="318" t="s">
        <v>404</v>
      </c>
      <c r="G184" s="297"/>
      <c r="H184" s="297" t="s">
        <v>477</v>
      </c>
      <c r="I184" s="297" t="s">
        <v>478</v>
      </c>
      <c r="J184" s="297"/>
      <c r="K184" s="340"/>
    </row>
    <row r="185" spans="2:11" ht="15" customHeight="1">
      <c r="B185" s="319"/>
      <c r="C185" s="297" t="s">
        <v>479</v>
      </c>
      <c r="D185" s="297"/>
      <c r="E185" s="297"/>
      <c r="F185" s="318" t="s">
        <v>404</v>
      </c>
      <c r="G185" s="297"/>
      <c r="H185" s="297" t="s">
        <v>480</v>
      </c>
      <c r="I185" s="297" t="s">
        <v>478</v>
      </c>
      <c r="J185" s="297"/>
      <c r="K185" s="340"/>
    </row>
    <row r="186" spans="2:11" ht="15" customHeight="1">
      <c r="B186" s="319"/>
      <c r="C186" s="297" t="s">
        <v>481</v>
      </c>
      <c r="D186" s="297"/>
      <c r="E186" s="297"/>
      <c r="F186" s="318" t="s">
        <v>404</v>
      </c>
      <c r="G186" s="297"/>
      <c r="H186" s="297" t="s">
        <v>482</v>
      </c>
      <c r="I186" s="297" t="s">
        <v>478</v>
      </c>
      <c r="J186" s="297"/>
      <c r="K186" s="340"/>
    </row>
    <row r="187" spans="2:11" ht="15" customHeight="1">
      <c r="B187" s="319"/>
      <c r="C187" s="352" t="s">
        <v>483</v>
      </c>
      <c r="D187" s="297"/>
      <c r="E187" s="297"/>
      <c r="F187" s="318" t="s">
        <v>404</v>
      </c>
      <c r="G187" s="297"/>
      <c r="H187" s="297" t="s">
        <v>484</v>
      </c>
      <c r="I187" s="297" t="s">
        <v>485</v>
      </c>
      <c r="J187" s="353" t="s">
        <v>486</v>
      </c>
      <c r="K187" s="340"/>
    </row>
    <row r="188" spans="2:11" ht="15" customHeight="1">
      <c r="B188" s="346"/>
      <c r="C188" s="354"/>
      <c r="D188" s="328"/>
      <c r="E188" s="328"/>
      <c r="F188" s="328"/>
      <c r="G188" s="328"/>
      <c r="H188" s="328"/>
      <c r="I188" s="328"/>
      <c r="J188" s="328"/>
      <c r="K188" s="347"/>
    </row>
    <row r="189" spans="2:11" ht="18.75" customHeight="1">
      <c r="B189" s="355"/>
      <c r="C189" s="356"/>
      <c r="D189" s="356"/>
      <c r="E189" s="356"/>
      <c r="F189" s="357"/>
      <c r="G189" s="297"/>
      <c r="H189" s="297"/>
      <c r="I189" s="297"/>
      <c r="J189" s="297"/>
      <c r="K189" s="294"/>
    </row>
    <row r="190" spans="2:11" ht="18.75" customHeight="1">
      <c r="B190" s="294"/>
      <c r="C190" s="297"/>
      <c r="D190" s="297"/>
      <c r="E190" s="297"/>
      <c r="F190" s="318"/>
      <c r="G190" s="297"/>
      <c r="H190" s="297"/>
      <c r="I190" s="297"/>
      <c r="J190" s="297"/>
      <c r="K190" s="294"/>
    </row>
    <row r="191" spans="2:11" ht="18.75" customHeight="1">
      <c r="B191" s="304"/>
      <c r="C191" s="304"/>
      <c r="D191" s="304"/>
      <c r="E191" s="304"/>
      <c r="F191" s="304"/>
      <c r="G191" s="304"/>
      <c r="H191" s="304"/>
      <c r="I191" s="304"/>
      <c r="J191" s="304"/>
      <c r="K191" s="304"/>
    </row>
    <row r="192" spans="2:11" ht="13.5">
      <c r="B192" s="281"/>
      <c r="C192" s="282"/>
      <c r="D192" s="282"/>
      <c r="E192" s="282"/>
      <c r="F192" s="282"/>
      <c r="G192" s="282"/>
      <c r="H192" s="282"/>
      <c r="I192" s="282"/>
      <c r="J192" s="282"/>
      <c r="K192" s="283"/>
    </row>
    <row r="193" spans="2:11" ht="21">
      <c r="B193" s="284"/>
      <c r="C193" s="285" t="s">
        <v>487</v>
      </c>
      <c r="D193" s="285"/>
      <c r="E193" s="285"/>
      <c r="F193" s="285"/>
      <c r="G193" s="285"/>
      <c r="H193" s="285"/>
      <c r="I193" s="285"/>
      <c r="J193" s="285"/>
      <c r="K193" s="286"/>
    </row>
    <row r="194" spans="2:11" ht="25.5" customHeight="1">
      <c r="B194" s="284"/>
      <c r="C194" s="358" t="s">
        <v>488</v>
      </c>
      <c r="D194" s="358"/>
      <c r="E194" s="358"/>
      <c r="F194" s="358" t="s">
        <v>489</v>
      </c>
      <c r="G194" s="359"/>
      <c r="H194" s="360" t="s">
        <v>490</v>
      </c>
      <c r="I194" s="360"/>
      <c r="J194" s="360"/>
      <c r="K194" s="286"/>
    </row>
    <row r="195" spans="2:11" ht="5.25" customHeight="1">
      <c r="B195" s="319"/>
      <c r="C195" s="316"/>
      <c r="D195" s="316"/>
      <c r="E195" s="316"/>
      <c r="F195" s="316"/>
      <c r="G195" s="297"/>
      <c r="H195" s="316"/>
      <c r="I195" s="316"/>
      <c r="J195" s="316"/>
      <c r="K195" s="340"/>
    </row>
    <row r="196" spans="2:11" ht="15" customHeight="1">
      <c r="B196" s="319"/>
      <c r="C196" s="297" t="s">
        <v>491</v>
      </c>
      <c r="D196" s="297"/>
      <c r="E196" s="297"/>
      <c r="F196" s="318" t="s">
        <v>46</v>
      </c>
      <c r="G196" s="297"/>
      <c r="H196" s="361" t="s">
        <v>492</v>
      </c>
      <c r="I196" s="361"/>
      <c r="J196" s="361"/>
      <c r="K196" s="340"/>
    </row>
    <row r="197" spans="2:11" ht="15" customHeight="1">
      <c r="B197" s="319"/>
      <c r="C197" s="325"/>
      <c r="D197" s="297"/>
      <c r="E197" s="297"/>
      <c r="F197" s="318" t="s">
        <v>47</v>
      </c>
      <c r="G197" s="297"/>
      <c r="H197" s="361" t="s">
        <v>493</v>
      </c>
      <c r="I197" s="361"/>
      <c r="J197" s="361"/>
      <c r="K197" s="340"/>
    </row>
    <row r="198" spans="2:11" ht="15" customHeight="1">
      <c r="B198" s="319"/>
      <c r="C198" s="325"/>
      <c r="D198" s="297"/>
      <c r="E198" s="297"/>
      <c r="F198" s="318" t="s">
        <v>50</v>
      </c>
      <c r="G198" s="297"/>
      <c r="H198" s="361" t="s">
        <v>494</v>
      </c>
      <c r="I198" s="361"/>
      <c r="J198" s="361"/>
      <c r="K198" s="340"/>
    </row>
    <row r="199" spans="2:11" ht="15" customHeight="1">
      <c r="B199" s="319"/>
      <c r="C199" s="297"/>
      <c r="D199" s="297"/>
      <c r="E199" s="297"/>
      <c r="F199" s="318" t="s">
        <v>48</v>
      </c>
      <c r="G199" s="297"/>
      <c r="H199" s="361" t="s">
        <v>495</v>
      </c>
      <c r="I199" s="361"/>
      <c r="J199" s="361"/>
      <c r="K199" s="340"/>
    </row>
    <row r="200" spans="2:11" ht="15" customHeight="1">
      <c r="B200" s="319"/>
      <c r="C200" s="297"/>
      <c r="D200" s="297"/>
      <c r="E200" s="297"/>
      <c r="F200" s="318" t="s">
        <v>49</v>
      </c>
      <c r="G200" s="297"/>
      <c r="H200" s="361" t="s">
        <v>496</v>
      </c>
      <c r="I200" s="361"/>
      <c r="J200" s="361"/>
      <c r="K200" s="340"/>
    </row>
    <row r="201" spans="2:11" ht="15" customHeight="1">
      <c r="B201" s="319"/>
      <c r="C201" s="297"/>
      <c r="D201" s="297"/>
      <c r="E201" s="297"/>
      <c r="F201" s="318"/>
      <c r="G201" s="297"/>
      <c r="H201" s="297"/>
      <c r="I201" s="297"/>
      <c r="J201" s="297"/>
      <c r="K201" s="340"/>
    </row>
    <row r="202" spans="2:11" ht="15" customHeight="1">
      <c r="B202" s="319"/>
      <c r="C202" s="297" t="s">
        <v>444</v>
      </c>
      <c r="D202" s="297"/>
      <c r="E202" s="297"/>
      <c r="F202" s="318" t="s">
        <v>81</v>
      </c>
      <c r="G202" s="297"/>
      <c r="H202" s="361" t="s">
        <v>497</v>
      </c>
      <c r="I202" s="361"/>
      <c r="J202" s="361"/>
      <c r="K202" s="340"/>
    </row>
    <row r="203" spans="2:11" ht="15" customHeight="1">
      <c r="B203" s="319"/>
      <c r="C203" s="325"/>
      <c r="D203" s="297"/>
      <c r="E203" s="297"/>
      <c r="F203" s="318" t="s">
        <v>341</v>
      </c>
      <c r="G203" s="297"/>
      <c r="H203" s="361" t="s">
        <v>342</v>
      </c>
      <c r="I203" s="361"/>
      <c r="J203" s="361"/>
      <c r="K203" s="340"/>
    </row>
    <row r="204" spans="2:11" ht="15" customHeight="1">
      <c r="B204" s="319"/>
      <c r="C204" s="297"/>
      <c r="D204" s="297"/>
      <c r="E204" s="297"/>
      <c r="F204" s="318" t="s">
        <v>339</v>
      </c>
      <c r="G204" s="297"/>
      <c r="H204" s="361" t="s">
        <v>498</v>
      </c>
      <c r="I204" s="361"/>
      <c r="J204" s="361"/>
      <c r="K204" s="340"/>
    </row>
    <row r="205" spans="2:11" ht="15" customHeight="1">
      <c r="B205" s="362"/>
      <c r="C205" s="325"/>
      <c r="D205" s="325"/>
      <c r="E205" s="325"/>
      <c r="F205" s="318" t="s">
        <v>343</v>
      </c>
      <c r="G205" s="303"/>
      <c r="H205" s="363" t="s">
        <v>344</v>
      </c>
      <c r="I205" s="363"/>
      <c r="J205" s="363"/>
      <c r="K205" s="364"/>
    </row>
    <row r="206" spans="2:11" ht="15" customHeight="1">
      <c r="B206" s="362"/>
      <c r="C206" s="325"/>
      <c r="D206" s="325"/>
      <c r="E206" s="325"/>
      <c r="F206" s="318" t="s">
        <v>345</v>
      </c>
      <c r="G206" s="303"/>
      <c r="H206" s="363" t="s">
        <v>499</v>
      </c>
      <c r="I206" s="363"/>
      <c r="J206" s="363"/>
      <c r="K206" s="364"/>
    </row>
    <row r="207" spans="2:11" ht="15" customHeight="1">
      <c r="B207" s="362"/>
      <c r="C207" s="325"/>
      <c r="D207" s="325"/>
      <c r="E207" s="325"/>
      <c r="F207" s="365"/>
      <c r="G207" s="303"/>
      <c r="H207" s="366"/>
      <c r="I207" s="366"/>
      <c r="J207" s="366"/>
      <c r="K207" s="364"/>
    </row>
    <row r="208" spans="2:11" ht="15" customHeight="1">
      <c r="B208" s="362"/>
      <c r="C208" s="297" t="s">
        <v>468</v>
      </c>
      <c r="D208" s="325"/>
      <c r="E208" s="325"/>
      <c r="F208" s="318">
        <v>1</v>
      </c>
      <c r="G208" s="303"/>
      <c r="H208" s="363" t="s">
        <v>500</v>
      </c>
      <c r="I208" s="363"/>
      <c r="J208" s="363"/>
      <c r="K208" s="364"/>
    </row>
    <row r="209" spans="2:11" ht="15" customHeight="1">
      <c r="B209" s="362"/>
      <c r="C209" s="325"/>
      <c r="D209" s="325"/>
      <c r="E209" s="325"/>
      <c r="F209" s="318">
        <v>2</v>
      </c>
      <c r="G209" s="303"/>
      <c r="H209" s="363" t="s">
        <v>501</v>
      </c>
      <c r="I209" s="363"/>
      <c r="J209" s="363"/>
      <c r="K209" s="364"/>
    </row>
    <row r="210" spans="2:11" ht="15" customHeight="1">
      <c r="B210" s="362"/>
      <c r="C210" s="325"/>
      <c r="D210" s="325"/>
      <c r="E210" s="325"/>
      <c r="F210" s="318">
        <v>3</v>
      </c>
      <c r="G210" s="303"/>
      <c r="H210" s="363" t="s">
        <v>502</v>
      </c>
      <c r="I210" s="363"/>
      <c r="J210" s="363"/>
      <c r="K210" s="364"/>
    </row>
    <row r="211" spans="2:11" ht="15" customHeight="1">
      <c r="B211" s="362"/>
      <c r="C211" s="325"/>
      <c r="D211" s="325"/>
      <c r="E211" s="325"/>
      <c r="F211" s="318">
        <v>4</v>
      </c>
      <c r="G211" s="303"/>
      <c r="H211" s="363" t="s">
        <v>503</v>
      </c>
      <c r="I211" s="363"/>
      <c r="J211" s="363"/>
      <c r="K211" s="364"/>
    </row>
    <row r="212" spans="2:11" ht="12.75" customHeight="1">
      <c r="B212" s="367"/>
      <c r="C212" s="368"/>
      <c r="D212" s="368"/>
      <c r="E212" s="368"/>
      <c r="F212" s="368"/>
      <c r="G212" s="368"/>
      <c r="H212" s="368"/>
      <c r="I212" s="368"/>
      <c r="J212" s="368"/>
      <c r="K212" s="369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User-PC\Tomáš Vašek</dc:creator>
  <cp:keywords/>
  <dc:description/>
  <cp:lastModifiedBy>User</cp:lastModifiedBy>
  <dcterms:created xsi:type="dcterms:W3CDTF">2017-08-02T11:26:41Z</dcterms:created>
  <dcterms:modified xsi:type="dcterms:W3CDTF">2017-08-02T11:26:57Z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